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30\"/>
    </mc:Choice>
  </mc:AlternateContent>
  <bookViews>
    <workbookView xWindow="0" yWindow="0" windowWidth="15360" windowHeight="9996"/>
  </bookViews>
  <sheets>
    <sheet name="Appdx30C" sheetId="2" r:id="rId1"/>
    <sheet name="Appdx30C (2)" sheetId="3" r:id="rId2"/>
    <sheet name="AppdsABCansEOCques13-15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H12" i="3"/>
  <c r="E12" i="3"/>
  <c r="B12" i="3"/>
  <c r="B13" i="3" s="1"/>
  <c r="E11" i="3"/>
  <c r="E14" i="3" s="1"/>
  <c r="B11" i="3"/>
  <c r="B14" i="3" s="1"/>
  <c r="H10" i="3"/>
  <c r="E10" i="3"/>
  <c r="B10" i="3"/>
  <c r="H9" i="3"/>
  <c r="E9" i="3"/>
  <c r="B9" i="3"/>
  <c r="I8" i="3"/>
  <c r="K7" i="3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H7" i="3"/>
  <c r="I7" i="3" s="1"/>
  <c r="J7" i="3" s="1"/>
  <c r="H6" i="3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I5" i="3"/>
  <c r="H5" i="3"/>
  <c r="H11" i="3" s="1"/>
  <c r="H14" i="3" s="1"/>
  <c r="H7" i="2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H6" i="2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H5" i="2"/>
  <c r="I5" i="2" s="1"/>
  <c r="I8" i="2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H12" i="2"/>
  <c r="E12" i="2"/>
  <c r="B12" i="2"/>
  <c r="E10" i="2"/>
  <c r="B10" i="2"/>
  <c r="E9" i="2"/>
  <c r="E11" i="2" s="1"/>
  <c r="E14" i="2" s="1"/>
  <c r="B9" i="2"/>
  <c r="B11" i="2" s="1"/>
  <c r="B14" i="2" s="1"/>
  <c r="J5" i="2" l="1"/>
  <c r="J10" i="2" s="1"/>
  <c r="I10" i="2"/>
  <c r="H10" i="2"/>
  <c r="H9" i="2"/>
  <c r="H11" i="2" s="1"/>
  <c r="H14" i="2" s="1"/>
  <c r="H13" i="3"/>
  <c r="E13" i="3"/>
  <c r="J5" i="3"/>
  <c r="I10" i="3"/>
  <c r="I9" i="3"/>
  <c r="I11" i="3" s="1"/>
  <c r="J8" i="3"/>
  <c r="H13" i="2"/>
  <c r="I9" i="2"/>
  <c r="I11" i="2" s="1"/>
  <c r="I14" i="2" s="1"/>
  <c r="E13" i="2"/>
  <c r="I12" i="2"/>
  <c r="B13" i="2"/>
  <c r="C40" i="1" a="1"/>
  <c r="C41" i="1" s="1"/>
  <c r="C40" i="1"/>
  <c r="C43" i="1"/>
  <c r="C44" i="1"/>
  <c r="C47" i="1"/>
  <c r="C48" i="1"/>
  <c r="C51" i="1"/>
  <c r="C52" i="1"/>
  <c r="B40" i="1" a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A40" i="1" a="1"/>
  <c r="A40" i="1" s="1"/>
  <c r="A41" i="1"/>
  <c r="A42" i="1"/>
  <c r="V34" i="1"/>
  <c r="U34" i="1"/>
  <c r="T34" i="1"/>
  <c r="S34" i="1"/>
  <c r="R34" i="1"/>
  <c r="R32" i="1"/>
  <c r="R33" i="1" s="1"/>
  <c r="R35" i="1" s="1"/>
  <c r="R38" i="1" s="1"/>
  <c r="J32" i="1"/>
  <c r="K32" i="1" s="1"/>
  <c r="I32" i="1"/>
  <c r="I36" i="1" s="1"/>
  <c r="Q34" i="1"/>
  <c r="P34" i="1"/>
  <c r="O34" i="1"/>
  <c r="N34" i="1"/>
  <c r="M34" i="1"/>
  <c r="L34" i="1"/>
  <c r="K34" i="1"/>
  <c r="J34" i="1"/>
  <c r="I34" i="1"/>
  <c r="J33" i="1"/>
  <c r="J35" i="1" s="1"/>
  <c r="J38" i="1" s="1"/>
  <c r="I33" i="1"/>
  <c r="I35" i="1" s="1"/>
  <c r="H36" i="1"/>
  <c r="H34" i="1"/>
  <c r="H33" i="1"/>
  <c r="H35" i="1" s="1"/>
  <c r="E36" i="1"/>
  <c r="E34" i="1"/>
  <c r="E33" i="1"/>
  <c r="E35" i="1" s="1"/>
  <c r="E38" i="1" s="1"/>
  <c r="B36" i="1"/>
  <c r="B34" i="1"/>
  <c r="B33" i="1"/>
  <c r="B35" i="1" s="1"/>
  <c r="B23" i="1"/>
  <c r="B19" i="1"/>
  <c r="B20" i="1"/>
  <c r="K5" i="2" l="1"/>
  <c r="K10" i="2" s="1"/>
  <c r="I14" i="3"/>
  <c r="I13" i="3"/>
  <c r="J9" i="3"/>
  <c r="K8" i="3"/>
  <c r="J12" i="3"/>
  <c r="J10" i="3"/>
  <c r="K5" i="3"/>
  <c r="J11" i="3"/>
  <c r="J14" i="3" s="1"/>
  <c r="I13" i="2"/>
  <c r="J9" i="2"/>
  <c r="J11" i="2" s="1"/>
  <c r="J14" i="2" s="1"/>
  <c r="J12" i="2"/>
  <c r="C54" i="1"/>
  <c r="C50" i="1"/>
  <c r="C46" i="1"/>
  <c r="C42" i="1"/>
  <c r="C53" i="1"/>
  <c r="C49" i="1"/>
  <c r="C45" i="1"/>
  <c r="A51" i="1"/>
  <c r="A47" i="1"/>
  <c r="A43" i="1"/>
  <c r="A54" i="1"/>
  <c r="A50" i="1"/>
  <c r="A46" i="1"/>
  <c r="A53" i="1"/>
  <c r="A49" i="1"/>
  <c r="A45" i="1"/>
  <c r="A52" i="1"/>
  <c r="A48" i="1"/>
  <c r="A44" i="1"/>
  <c r="R36" i="1"/>
  <c r="R37" i="1" s="1"/>
  <c r="S32" i="1"/>
  <c r="L32" i="1"/>
  <c r="K36" i="1"/>
  <c r="K37" i="1" s="1"/>
  <c r="K33" i="1"/>
  <c r="K35" i="1" s="1"/>
  <c r="K38" i="1" s="1"/>
  <c r="J36" i="1"/>
  <c r="J37" i="1" s="1"/>
  <c r="I38" i="1"/>
  <c r="I37" i="1"/>
  <c r="H38" i="1"/>
  <c r="H37" i="1"/>
  <c r="E37" i="1"/>
  <c r="B38" i="1"/>
  <c r="B37" i="1"/>
  <c r="B22" i="1"/>
  <c r="B21" i="1"/>
  <c r="A11" i="1"/>
  <c r="A10" i="1"/>
  <c r="A9" i="1"/>
  <c r="A7" i="1"/>
  <c r="A8" i="1" s="1"/>
  <c r="A5" i="1"/>
  <c r="A6" i="1" s="1"/>
  <c r="A4" i="1"/>
  <c r="A3" i="1"/>
  <c r="L5" i="2" l="1"/>
  <c r="M5" i="2" s="1"/>
  <c r="L5" i="3"/>
  <c r="K10" i="3"/>
  <c r="K9" i="3"/>
  <c r="K11" i="3" s="1"/>
  <c r="K14" i="3" s="1"/>
  <c r="L8" i="3"/>
  <c r="K12" i="3"/>
  <c r="J13" i="3"/>
  <c r="L10" i="2"/>
  <c r="K12" i="2"/>
  <c r="K9" i="2"/>
  <c r="K11" i="2" s="1"/>
  <c r="K14" i="2" s="1"/>
  <c r="J13" i="2"/>
  <c r="S33" i="1"/>
  <c r="S35" i="1" s="1"/>
  <c r="S38" i="1" s="1"/>
  <c r="T32" i="1"/>
  <c r="S36" i="1"/>
  <c r="S37" i="1" s="1"/>
  <c r="M32" i="1"/>
  <c r="L36" i="1"/>
  <c r="L37" i="1" s="1"/>
  <c r="L33" i="1"/>
  <c r="L35" i="1" s="1"/>
  <c r="L38" i="1" s="1"/>
  <c r="K13" i="3" l="1"/>
  <c r="L12" i="3"/>
  <c r="L9" i="3"/>
  <c r="L11" i="3" s="1"/>
  <c r="L14" i="3" s="1"/>
  <c r="M8" i="3"/>
  <c r="L10" i="3"/>
  <c r="M5" i="3"/>
  <c r="M10" i="2"/>
  <c r="N5" i="2"/>
  <c r="L12" i="2"/>
  <c r="L9" i="2"/>
  <c r="L11" i="2" s="1"/>
  <c r="L14" i="2" s="1"/>
  <c r="K13" i="2"/>
  <c r="T36" i="1"/>
  <c r="T33" i="1"/>
  <c r="T35" i="1" s="1"/>
  <c r="T38" i="1" s="1"/>
  <c r="U32" i="1"/>
  <c r="M33" i="1"/>
  <c r="M35" i="1" s="1"/>
  <c r="M38" i="1" s="1"/>
  <c r="N32" i="1"/>
  <c r="M36" i="1"/>
  <c r="M9" i="3" l="1"/>
  <c r="N8" i="3"/>
  <c r="M12" i="3"/>
  <c r="M11" i="3"/>
  <c r="M14" i="3" s="1"/>
  <c r="M10" i="3"/>
  <c r="N5" i="3"/>
  <c r="L13" i="3"/>
  <c r="N10" i="2"/>
  <c r="O5" i="2"/>
  <c r="M9" i="2"/>
  <c r="M11" i="2" s="1"/>
  <c r="M14" i="2" s="1"/>
  <c r="M12" i="2"/>
  <c r="L13" i="2"/>
  <c r="T37" i="1"/>
  <c r="U33" i="1"/>
  <c r="U35" i="1" s="1"/>
  <c r="U38" i="1" s="1"/>
  <c r="V32" i="1"/>
  <c r="U36" i="1"/>
  <c r="O32" i="1"/>
  <c r="N36" i="1"/>
  <c r="N33" i="1"/>
  <c r="N35" i="1" s="1"/>
  <c r="N38" i="1" s="1"/>
  <c r="M37" i="1"/>
  <c r="M13" i="3" l="1"/>
  <c r="N10" i="3"/>
  <c r="O5" i="3"/>
  <c r="N12" i="3"/>
  <c r="N9" i="3"/>
  <c r="N11" i="3" s="1"/>
  <c r="N14" i="3" s="1"/>
  <c r="O8" i="3"/>
  <c r="O10" i="2"/>
  <c r="P5" i="2"/>
  <c r="M13" i="2"/>
  <c r="N9" i="2"/>
  <c r="N11" i="2" s="1"/>
  <c r="N14" i="2" s="1"/>
  <c r="N12" i="2"/>
  <c r="U37" i="1"/>
  <c r="V33" i="1"/>
  <c r="V35" i="1" s="1"/>
  <c r="V38" i="1" s="1"/>
  <c r="V36" i="1"/>
  <c r="N37" i="1"/>
  <c r="P32" i="1"/>
  <c r="O36" i="1"/>
  <c r="O33" i="1"/>
  <c r="O35" i="1" s="1"/>
  <c r="O38" i="1" s="1"/>
  <c r="O9" i="3" l="1"/>
  <c r="O11" i="3" s="1"/>
  <c r="O14" i="3" s="1"/>
  <c r="P8" i="3"/>
  <c r="O12" i="3"/>
  <c r="P5" i="3"/>
  <c r="O10" i="3"/>
  <c r="N13" i="3"/>
  <c r="N13" i="2"/>
  <c r="Q5" i="2"/>
  <c r="P10" i="2"/>
  <c r="O12" i="2"/>
  <c r="O9" i="2"/>
  <c r="O11" i="2" s="1"/>
  <c r="O14" i="2" s="1"/>
  <c r="V37" i="1"/>
  <c r="O37" i="1"/>
  <c r="Q32" i="1"/>
  <c r="P36" i="1"/>
  <c r="P33" i="1"/>
  <c r="P35" i="1" s="1"/>
  <c r="P38" i="1" s="1"/>
  <c r="O13" i="3" l="1"/>
  <c r="P12" i="3"/>
  <c r="P9" i="3"/>
  <c r="P11" i="3" s="1"/>
  <c r="P14" i="3" s="1"/>
  <c r="Q8" i="3"/>
  <c r="P10" i="3"/>
  <c r="Q5" i="3"/>
  <c r="Q10" i="2"/>
  <c r="R5" i="2"/>
  <c r="P9" i="2"/>
  <c r="P11" i="2" s="1"/>
  <c r="P14" i="2" s="1"/>
  <c r="P12" i="2"/>
  <c r="O13" i="2"/>
  <c r="P37" i="1"/>
  <c r="Q33" i="1"/>
  <c r="Q35" i="1" s="1"/>
  <c r="Q38" i="1" s="1"/>
  <c r="Q36" i="1"/>
  <c r="Q37" i="1" s="1"/>
  <c r="P13" i="3" l="1"/>
  <c r="Q9" i="3"/>
  <c r="Q11" i="3" s="1"/>
  <c r="Q14" i="3" s="1"/>
  <c r="R8" i="3"/>
  <c r="Q12" i="3"/>
  <c r="R5" i="3"/>
  <c r="Q10" i="3"/>
  <c r="R10" i="2"/>
  <c r="S5" i="2"/>
  <c r="P13" i="2"/>
  <c r="Q9" i="2"/>
  <c r="Q11" i="2" s="1"/>
  <c r="Q14" i="2" s="1"/>
  <c r="Q12" i="2"/>
  <c r="Q13" i="3" l="1"/>
  <c r="R10" i="3"/>
  <c r="S5" i="3"/>
  <c r="R9" i="3"/>
  <c r="R11" i="3" s="1"/>
  <c r="R14" i="3" s="1"/>
  <c r="S8" i="3"/>
  <c r="R12" i="3"/>
  <c r="S10" i="2"/>
  <c r="T5" i="2"/>
  <c r="Q13" i="2"/>
  <c r="R9" i="2"/>
  <c r="R11" i="2" s="1"/>
  <c r="R14" i="2" s="1"/>
  <c r="R12" i="2"/>
  <c r="R13" i="3" l="1"/>
  <c r="T5" i="3"/>
  <c r="S11" i="3"/>
  <c r="S14" i="3" s="1"/>
  <c r="S10" i="3"/>
  <c r="S9" i="3"/>
  <c r="T8" i="3"/>
  <c r="S12" i="3"/>
  <c r="S13" i="3" s="1"/>
  <c r="R13" i="2"/>
  <c r="U5" i="2"/>
  <c r="T10" i="2"/>
  <c r="S12" i="2"/>
  <c r="S9" i="2"/>
  <c r="S11" i="2" s="1"/>
  <c r="S14" i="2" s="1"/>
  <c r="T12" i="3" l="1"/>
  <c r="U8" i="3"/>
  <c r="T9" i="3"/>
  <c r="T11" i="3"/>
  <c r="T14" i="3" s="1"/>
  <c r="T10" i="3"/>
  <c r="U5" i="3"/>
  <c r="U10" i="2"/>
  <c r="V5" i="2"/>
  <c r="V10" i="2" s="1"/>
  <c r="T12" i="2"/>
  <c r="T9" i="2"/>
  <c r="T11" i="2" s="1"/>
  <c r="T14" i="2" s="1"/>
  <c r="S13" i="2"/>
  <c r="U10" i="3" l="1"/>
  <c r="V5" i="3"/>
  <c r="U9" i="3"/>
  <c r="U11" i="3" s="1"/>
  <c r="U14" i="3" s="1"/>
  <c r="V8" i="3"/>
  <c r="U12" i="3"/>
  <c r="T13" i="3"/>
  <c r="U9" i="2"/>
  <c r="U11" i="2" s="1"/>
  <c r="U14" i="2" s="1"/>
  <c r="U12" i="2"/>
  <c r="T13" i="2"/>
  <c r="U13" i="3" l="1"/>
  <c r="V10" i="3"/>
  <c r="V11" i="3"/>
  <c r="V14" i="3" s="1"/>
  <c r="C16" i="3" s="1" a="1"/>
  <c r="V12" i="3"/>
  <c r="V13" i="3" s="1"/>
  <c r="B16" i="3" s="1" a="1"/>
  <c r="V9" i="3"/>
  <c r="A16" i="3" a="1"/>
  <c r="U13" i="2"/>
  <c r="V9" i="2"/>
  <c r="V11" i="2" s="1"/>
  <c r="V14" i="2" s="1"/>
  <c r="C16" i="2" s="1" a="1"/>
  <c r="V12" i="2"/>
  <c r="V13" i="2" s="1"/>
  <c r="A16" i="2" a="1"/>
  <c r="B30" i="3" l="1"/>
  <c r="B26" i="3"/>
  <c r="B22" i="3"/>
  <c r="B18" i="3"/>
  <c r="B29" i="3"/>
  <c r="B25" i="3"/>
  <c r="B21" i="3"/>
  <c r="B17" i="3"/>
  <c r="B28" i="3"/>
  <c r="B24" i="3"/>
  <c r="B20" i="3"/>
  <c r="B16" i="3"/>
  <c r="B27" i="3"/>
  <c r="B23" i="3"/>
  <c r="B19" i="3"/>
  <c r="A30" i="3"/>
  <c r="A26" i="3"/>
  <c r="A22" i="3"/>
  <c r="A18" i="3"/>
  <c r="A23" i="3"/>
  <c r="A29" i="3"/>
  <c r="A25" i="3"/>
  <c r="A21" i="3"/>
  <c r="A17" i="3"/>
  <c r="A28" i="3"/>
  <c r="A24" i="3"/>
  <c r="A20" i="3"/>
  <c r="A16" i="3"/>
  <c r="A27" i="3"/>
  <c r="A19" i="3"/>
  <c r="C30" i="3"/>
  <c r="C26" i="3"/>
  <c r="C22" i="3"/>
  <c r="C18" i="3"/>
  <c r="C24" i="3"/>
  <c r="C27" i="3"/>
  <c r="C19" i="3"/>
  <c r="C29" i="3"/>
  <c r="C25" i="3"/>
  <c r="C21" i="3"/>
  <c r="C17" i="3"/>
  <c r="C28" i="3"/>
  <c r="C20" i="3"/>
  <c r="C16" i="3"/>
  <c r="C23" i="3"/>
  <c r="B16" i="2" a="1"/>
  <c r="B21" i="2" s="1"/>
  <c r="A29" i="2"/>
  <c r="A25" i="2"/>
  <c r="A21" i="2"/>
  <c r="A17" i="2"/>
  <c r="A28" i="2"/>
  <c r="A24" i="2"/>
  <c r="A20" i="2"/>
  <c r="A16" i="2"/>
  <c r="A27" i="2"/>
  <c r="A26" i="2"/>
  <c r="A18" i="2"/>
  <c r="A23" i="2"/>
  <c r="A22" i="2"/>
  <c r="A30" i="2"/>
  <c r="A19" i="2"/>
  <c r="C29" i="2"/>
  <c r="C25" i="2"/>
  <c r="C21" i="2"/>
  <c r="C17" i="2"/>
  <c r="C28" i="2"/>
  <c r="C24" i="2"/>
  <c r="C20" i="2"/>
  <c r="C16" i="2"/>
  <c r="C27" i="2"/>
  <c r="C23" i="2"/>
  <c r="C19" i="2"/>
  <c r="C26" i="2"/>
  <c r="C22" i="2"/>
  <c r="C18" i="2"/>
  <c r="C30" i="2"/>
  <c r="B29" i="2" l="1"/>
  <c r="B23" i="2"/>
  <c r="B27" i="2"/>
  <c r="B25" i="2"/>
  <c r="B18" i="2"/>
  <c r="B24" i="2"/>
  <c r="B22" i="2"/>
  <c r="B28" i="2"/>
  <c r="B26" i="2"/>
  <c r="B16" i="2"/>
  <c r="B17" i="2"/>
  <c r="B30" i="2"/>
  <c r="B19" i="2"/>
  <c r="B20" i="2"/>
</calcChain>
</file>

<file path=xl/sharedStrings.xml><?xml version="1.0" encoding="utf-8"?>
<sst xmlns="http://schemas.openxmlformats.org/spreadsheetml/2006/main" count="133" uniqueCount="28">
  <si>
    <t>inter</t>
  </si>
  <si>
    <t>Intra</t>
  </si>
  <si>
    <t>Term A</t>
  </si>
  <si>
    <t>Term B</t>
  </si>
  <si>
    <t>PV A</t>
  </si>
  <si>
    <t>PV B</t>
  </si>
  <si>
    <t>spot</t>
  </si>
  <si>
    <t>Ratio A/B</t>
  </si>
  <si>
    <t>Ration B/A</t>
  </si>
  <si>
    <t>spot*B/A</t>
  </si>
  <si>
    <t>E[rent]</t>
  </si>
  <si>
    <t>SD[rent]</t>
  </si>
  <si>
    <t>AskingRent</t>
  </si>
  <si>
    <t>prob(refuse)</t>
  </si>
  <si>
    <t>E[1stArrvl]</t>
  </si>
  <si>
    <t>ArrivlRate/yr</t>
  </si>
  <si>
    <t>E[wait] yrs</t>
  </si>
  <si>
    <t>LsePV</t>
  </si>
  <si>
    <t>LseTerm</t>
  </si>
  <si>
    <t>IntraLseRate</t>
  </si>
  <si>
    <t>InterLseRate</t>
  </si>
  <si>
    <t>V</t>
  </si>
  <si>
    <t>vac</t>
  </si>
  <si>
    <t>30.15.</t>
  </si>
  <si>
    <t>30.14.</t>
  </si>
  <si>
    <t>30.13.</t>
  </si>
  <si>
    <t>Appendix 30C: Optimal Search: Landlord Asking Rent &amp; Vacancy, Numerical Example…</t>
  </si>
  <si>
    <t>Chapter 30, Answers to End-Of-Chapter Questions 30.13-15 (Relating to Appendices 30A,B,C…)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</si>
</sst>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Exhibit 30C-1 (STD=1):</a:t>
            </a:r>
          </a:p>
          <a:p>
            <a:pPr>
              <a:defRPr/>
            </a:pPr>
            <a:r>
              <a:rPr lang="en-US" sz="800"/>
              <a:t>Landlord</a:t>
            </a:r>
            <a:r>
              <a:rPr lang="en-US" sz="800" baseline="0"/>
              <a:t> Optimal Asking Rent and Vacancy Rate as a Function of Rental Market Uncertainty</a:t>
            </a:r>
            <a:endParaRPr lang="en-US" sz="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0.17171296296296296"/>
          <c:w val="0.70582392825896767"/>
          <c:h val="0.52827136191309432"/>
        </c:manualLayout>
      </c:layout>
      <c:lineChart>
        <c:grouping val="standard"/>
        <c:varyColors val="0"/>
        <c:ser>
          <c:idx val="1"/>
          <c:order val="0"/>
          <c:tx>
            <c:v>Perpetuity Value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Appdx30C!$A$16:$A$30</c:f>
              <c:numCache>
                <c:formatCode>"$"#,##0.00</c:formatCode>
                <c:ptCount val="15"/>
                <c:pt idx="0">
                  <c:v>9</c:v>
                </c:pt>
                <c:pt idx="1">
                  <c:v>9.1999999999999993</c:v>
                </c:pt>
                <c:pt idx="2">
                  <c:v>9.3999999999999986</c:v>
                </c:pt>
                <c:pt idx="3">
                  <c:v>9.5999999999999979</c:v>
                </c:pt>
                <c:pt idx="4">
                  <c:v>9.7999999999999972</c:v>
                </c:pt>
                <c:pt idx="5">
                  <c:v>9.9999999999999964</c:v>
                </c:pt>
                <c:pt idx="6">
                  <c:v>10.199999999999996</c:v>
                </c:pt>
                <c:pt idx="7">
                  <c:v>10.399999999999995</c:v>
                </c:pt>
                <c:pt idx="8">
                  <c:v>10.599999999999994</c:v>
                </c:pt>
                <c:pt idx="9">
                  <c:v>10.799999999999994</c:v>
                </c:pt>
                <c:pt idx="10">
                  <c:v>10.999999999999993</c:v>
                </c:pt>
                <c:pt idx="11">
                  <c:v>11.199999999999992</c:v>
                </c:pt>
                <c:pt idx="12">
                  <c:v>11.399999999999991</c:v>
                </c:pt>
                <c:pt idx="13">
                  <c:v>11.599999999999991</c:v>
                </c:pt>
                <c:pt idx="14">
                  <c:v>11.79999999999999</c:v>
                </c:pt>
              </c:numCache>
            </c:numRef>
          </c:cat>
          <c:val>
            <c:numRef>
              <c:f>Appdx30C!$B$16:$B$30</c:f>
              <c:numCache>
                <c:formatCode>"$"#,##0.00</c:formatCode>
                <c:ptCount val="15"/>
                <c:pt idx="0">
                  <c:v>87.435283134957018</c:v>
                </c:pt>
                <c:pt idx="1">
                  <c:v>89.224202298829127</c:v>
                </c:pt>
                <c:pt idx="2">
                  <c:v>90.950469771145009</c:v>
                </c:pt>
                <c:pt idx="3">
                  <c:v>92.591500029961225</c:v>
                </c:pt>
                <c:pt idx="4">
                  <c:v>94.115501992357963</c:v>
                </c:pt>
                <c:pt idx="5">
                  <c:v>95.476917759723946</c:v>
                </c:pt>
                <c:pt idx="6">
                  <c:v>96.609441320487704</c:v>
                </c:pt>
                <c:pt idx="7">
                  <c:v>97.415373988132089</c:v>
                </c:pt>
                <c:pt idx="8">
                  <c:v>97.749609155665226</c:v>
                </c:pt>
                <c:pt idx="9">
                  <c:v>97.396305539245674</c:v>
                </c:pt>
                <c:pt idx="10">
                  <c:v>96.037268108730203</c:v>
                </c:pt>
                <c:pt idx="11">
                  <c:v>93.215799781855111</c:v>
                </c:pt>
                <c:pt idx="12">
                  <c:v>88.313991692326681</c:v>
                </c:pt>
                <c:pt idx="13">
                  <c:v>80.593526513447259</c:v>
                </c:pt>
                <c:pt idx="14">
                  <c:v>69.398987636243476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39808"/>
        <c:axId val="398840200"/>
      </c:lineChart>
      <c:lineChart>
        <c:grouping val="standard"/>
        <c:varyColors val="0"/>
        <c:ser>
          <c:idx val="2"/>
          <c:order val="1"/>
          <c:tx>
            <c:v>Average Vacancy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Appdx30C!$A$16:$A$30</c:f>
              <c:numCache>
                <c:formatCode>"$"#,##0.00</c:formatCode>
                <c:ptCount val="15"/>
                <c:pt idx="0">
                  <c:v>9</c:v>
                </c:pt>
                <c:pt idx="1">
                  <c:v>9.1999999999999993</c:v>
                </c:pt>
                <c:pt idx="2">
                  <c:v>9.3999999999999986</c:v>
                </c:pt>
                <c:pt idx="3">
                  <c:v>9.5999999999999979</c:v>
                </c:pt>
                <c:pt idx="4">
                  <c:v>9.7999999999999972</c:v>
                </c:pt>
                <c:pt idx="5">
                  <c:v>9.9999999999999964</c:v>
                </c:pt>
                <c:pt idx="6">
                  <c:v>10.199999999999996</c:v>
                </c:pt>
                <c:pt idx="7">
                  <c:v>10.399999999999995</c:v>
                </c:pt>
                <c:pt idx="8">
                  <c:v>10.599999999999994</c:v>
                </c:pt>
                <c:pt idx="9">
                  <c:v>10.799999999999994</c:v>
                </c:pt>
                <c:pt idx="10">
                  <c:v>10.999999999999993</c:v>
                </c:pt>
                <c:pt idx="11">
                  <c:v>11.199999999999992</c:v>
                </c:pt>
                <c:pt idx="12">
                  <c:v>11.399999999999991</c:v>
                </c:pt>
                <c:pt idx="13">
                  <c:v>11.599999999999991</c:v>
                </c:pt>
                <c:pt idx="14">
                  <c:v>11.79999999999999</c:v>
                </c:pt>
              </c:numCache>
            </c:numRef>
          </c:cat>
          <c:val>
            <c:numRef>
              <c:f>Appdx30C!$C$16:$C$30</c:f>
              <c:numCache>
                <c:formatCode>0.00%</c:formatCode>
                <c:ptCount val="15"/>
                <c:pt idx="0">
                  <c:v>1.9424761045468933E-2</c:v>
                </c:pt>
                <c:pt idx="1">
                  <c:v>2.0708788914399548E-2</c:v>
                </c:pt>
                <c:pt idx="2">
                  <c:v>2.2449302940373849E-2</c:v>
                </c:pt>
                <c:pt idx="3">
                  <c:v>2.4798324835559042E-2</c:v>
                </c:pt>
                <c:pt idx="4">
                  <c:v>2.7967660662344143E-2</c:v>
                </c:pt>
                <c:pt idx="5">
                  <c:v>3.2258064516128941E-2</c:v>
                </c:pt>
                <c:pt idx="6">
                  <c:v>3.810334150216927E-2</c:v>
                </c:pt>
                <c:pt idx="7">
                  <c:v>4.6136749641720556E-2</c:v>
                </c:pt>
                <c:pt idx="8">
                  <c:v>5.7289560763566671E-2</c:v>
                </c:pt>
                <c:pt idx="9">
                  <c:v>7.2932417482000259E-2</c:v>
                </c:pt>
                <c:pt idx="10">
                  <c:v>9.5063222042097981E-2</c:v>
                </c:pt>
                <c:pt idx="11">
                  <c:v>0.12651533404021062</c:v>
                </c:pt>
                <c:pt idx="12">
                  <c:v>0.17107470426229385</c:v>
                </c:pt>
                <c:pt idx="13">
                  <c:v>0.23321126656216817</c:v>
                </c:pt>
                <c:pt idx="14">
                  <c:v>0.31687493911738696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40984"/>
        <c:axId val="398840592"/>
      </c:lineChart>
      <c:catAx>
        <c:axId val="398839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Asking Rent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40200"/>
        <c:crosses val="autoZero"/>
        <c:auto val="1"/>
        <c:lblAlgn val="ctr"/>
        <c:lblOffset val="100"/>
        <c:noMultiLvlLbl val="0"/>
      </c:catAx>
      <c:valAx>
        <c:axId val="39884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Property Vale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39808"/>
        <c:crosses val="autoZero"/>
        <c:crossBetween val="between"/>
      </c:valAx>
      <c:valAx>
        <c:axId val="398840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 Vacancy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40984"/>
        <c:crosses val="max"/>
        <c:crossBetween val="between"/>
      </c:valAx>
      <c:catAx>
        <c:axId val="398840984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extTo"/>
        <c:crossAx val="39884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Exhibit 30C-1 (STD=2):</a:t>
            </a:r>
          </a:p>
          <a:p>
            <a:pPr>
              <a:defRPr/>
            </a:pPr>
            <a:r>
              <a:rPr lang="en-US" sz="800"/>
              <a:t>Landlord</a:t>
            </a:r>
            <a:r>
              <a:rPr lang="en-US" sz="800" baseline="0"/>
              <a:t> Optimal Asking Rent and Vacancy Rate as a Function of Rental Market Uncertainty</a:t>
            </a:r>
            <a:endParaRPr lang="en-US" sz="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0.17171296296296296"/>
          <c:w val="0.70582392825896767"/>
          <c:h val="0.52827136191309432"/>
        </c:manualLayout>
      </c:layout>
      <c:lineChart>
        <c:grouping val="standard"/>
        <c:varyColors val="0"/>
        <c:ser>
          <c:idx val="1"/>
          <c:order val="0"/>
          <c:tx>
            <c:v>Perpetuity Value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'Appdx30C (2)'!$A$16:$A$30</c:f>
              <c:numCache>
                <c:formatCode>"$"#,##0.00</c:formatCode>
                <c:ptCount val="15"/>
                <c:pt idx="0">
                  <c:v>9</c:v>
                </c:pt>
                <c:pt idx="1">
                  <c:v>9.1999999999999993</c:v>
                </c:pt>
                <c:pt idx="2">
                  <c:v>9.3999999999999986</c:v>
                </c:pt>
                <c:pt idx="3">
                  <c:v>9.5999999999999979</c:v>
                </c:pt>
                <c:pt idx="4">
                  <c:v>9.7999999999999972</c:v>
                </c:pt>
                <c:pt idx="5">
                  <c:v>9.9999999999999964</c:v>
                </c:pt>
                <c:pt idx="6">
                  <c:v>10.199999999999996</c:v>
                </c:pt>
                <c:pt idx="7">
                  <c:v>10.399999999999995</c:v>
                </c:pt>
                <c:pt idx="8">
                  <c:v>10.599999999999994</c:v>
                </c:pt>
                <c:pt idx="9">
                  <c:v>10.799999999999994</c:v>
                </c:pt>
                <c:pt idx="10">
                  <c:v>10.999999999999993</c:v>
                </c:pt>
                <c:pt idx="11">
                  <c:v>11.199999999999992</c:v>
                </c:pt>
                <c:pt idx="12">
                  <c:v>11.399999999999991</c:v>
                </c:pt>
                <c:pt idx="13">
                  <c:v>11.599999999999991</c:v>
                </c:pt>
                <c:pt idx="14">
                  <c:v>11.79999999999999</c:v>
                </c:pt>
              </c:numCache>
            </c:numRef>
          </c:cat>
          <c:val>
            <c:numRef>
              <c:f>'Appdx30C (2)'!$B$16:$B$30</c:f>
              <c:numCache>
                <c:formatCode>"$"#,##0.00</c:formatCode>
                <c:ptCount val="15"/>
                <c:pt idx="0">
                  <c:v>86.952663175382696</c:v>
                </c:pt>
                <c:pt idx="1">
                  <c:v>88.733520862046205</c:v>
                </c:pt>
                <c:pt idx="2">
                  <c:v>90.482836698074621</c:v>
                </c:pt>
                <c:pt idx="3">
                  <c:v>92.194777461901666</c:v>
                </c:pt>
                <c:pt idx="4">
                  <c:v>93.862309153490813</c:v>
                </c:pt>
                <c:pt idx="5">
                  <c:v>95.476917759723946</c:v>
                </c:pt>
                <c:pt idx="6">
                  <c:v>97.028262257106164</c:v>
                </c:pt>
                <c:pt idx="7">
                  <c:v>98.503744091477643</c:v>
                </c:pt>
                <c:pt idx="8">
                  <c:v>99.887974579112438</c:v>
                </c:pt>
                <c:pt idx="9">
                  <c:v>101.16211914152176</c:v>
                </c:pt>
                <c:pt idx="10">
                  <c:v>102.30309576314694</c:v>
                </c:pt>
                <c:pt idx="11">
                  <c:v>103.28260590032548</c:v>
                </c:pt>
                <c:pt idx="12">
                  <c:v>104.06598160379158</c:v>
                </c:pt>
                <c:pt idx="13">
                  <c:v>104.61084669030083</c:v>
                </c:pt>
                <c:pt idx="14">
                  <c:v>104.86561846959157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11584"/>
        <c:axId val="405911192"/>
      </c:lineChart>
      <c:lineChart>
        <c:grouping val="standard"/>
        <c:varyColors val="0"/>
        <c:ser>
          <c:idx val="2"/>
          <c:order val="1"/>
          <c:tx>
            <c:v>Average Vacancy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'Appdx30C (2)'!$A$16:$A$30</c:f>
              <c:numCache>
                <c:formatCode>"$"#,##0.00</c:formatCode>
                <c:ptCount val="15"/>
                <c:pt idx="0">
                  <c:v>9</c:v>
                </c:pt>
                <c:pt idx="1">
                  <c:v>9.1999999999999993</c:v>
                </c:pt>
                <c:pt idx="2">
                  <c:v>9.3999999999999986</c:v>
                </c:pt>
                <c:pt idx="3">
                  <c:v>9.5999999999999979</c:v>
                </c:pt>
                <c:pt idx="4">
                  <c:v>9.7999999999999972</c:v>
                </c:pt>
                <c:pt idx="5">
                  <c:v>9.9999999999999964</c:v>
                </c:pt>
                <c:pt idx="6">
                  <c:v>10.199999999999996</c:v>
                </c:pt>
                <c:pt idx="7">
                  <c:v>10.399999999999995</c:v>
                </c:pt>
                <c:pt idx="8">
                  <c:v>10.599999999999994</c:v>
                </c:pt>
                <c:pt idx="9">
                  <c:v>10.799999999999994</c:v>
                </c:pt>
                <c:pt idx="10">
                  <c:v>10.999999999999993</c:v>
                </c:pt>
                <c:pt idx="11">
                  <c:v>11.199999999999992</c:v>
                </c:pt>
                <c:pt idx="12">
                  <c:v>11.399999999999991</c:v>
                </c:pt>
                <c:pt idx="13">
                  <c:v>11.599999999999991</c:v>
                </c:pt>
                <c:pt idx="14">
                  <c:v>11.79999999999999</c:v>
                </c:pt>
              </c:numCache>
            </c:numRef>
          </c:cat>
          <c:val>
            <c:numRef>
              <c:f>'Appdx30C (2)'!$C$16:$C$30</c:f>
              <c:numCache>
                <c:formatCode>0.00%</c:formatCode>
                <c:ptCount val="15"/>
                <c:pt idx="0">
                  <c:v>2.3536197014145194E-2</c:v>
                </c:pt>
                <c:pt idx="1">
                  <c:v>2.479832483555907E-2</c:v>
                </c:pt>
                <c:pt idx="2">
                  <c:v>2.6264169783616176E-2</c:v>
                </c:pt>
                <c:pt idx="3">
                  <c:v>2.7967660662344178E-2</c:v>
                </c:pt>
                <c:pt idx="4">
                  <c:v>2.994938233631312E-2</c:v>
                </c:pt>
                <c:pt idx="5">
                  <c:v>3.225806451612899E-2</c:v>
                </c:pt>
                <c:pt idx="6">
                  <c:v>3.495241083449574E-2</c:v>
                </c:pt>
                <c:pt idx="7">
                  <c:v>3.8103341502169333E-2</c:v>
                </c:pt>
                <c:pt idx="8">
                  <c:v>4.1796733453616314E-2</c:v>
                </c:pt>
                <c:pt idx="9">
                  <c:v>4.613674964172066E-2</c:v>
                </c:pt>
                <c:pt idx="10">
                  <c:v>5.1249849756841763E-2</c:v>
                </c:pt>
                <c:pt idx="11">
                  <c:v>5.7289560763566796E-2</c:v>
                </c:pt>
                <c:pt idx="12">
                  <c:v>6.4442045071181231E-2</c:v>
                </c:pt>
                <c:pt idx="13">
                  <c:v>7.2932417482000481E-2</c:v>
                </c:pt>
                <c:pt idx="14">
                  <c:v>8.3031599815293997E-2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10800"/>
        <c:axId val="405907664"/>
      </c:lineChart>
      <c:catAx>
        <c:axId val="40591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Asking Rent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11192"/>
        <c:crosses val="autoZero"/>
        <c:auto val="1"/>
        <c:lblAlgn val="ctr"/>
        <c:lblOffset val="100"/>
        <c:noMultiLvlLbl val="0"/>
      </c:catAx>
      <c:valAx>
        <c:axId val="40591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Property Vale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11584"/>
        <c:crosses val="autoZero"/>
        <c:crossBetween val="between"/>
      </c:valAx>
      <c:valAx>
        <c:axId val="4059076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 Vacancy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10800"/>
        <c:crosses val="max"/>
        <c:crossBetween val="between"/>
      </c:valAx>
      <c:catAx>
        <c:axId val="405910800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extTo"/>
        <c:crossAx val="405907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Question 30.15 Optimal Asking 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0.17171296296296296"/>
          <c:w val="0.70582392825896767"/>
          <c:h val="0.52827136191309432"/>
        </c:manualLayout>
      </c:layout>
      <c:lineChart>
        <c:grouping val="standard"/>
        <c:varyColors val="0"/>
        <c:ser>
          <c:idx val="1"/>
          <c:order val="0"/>
          <c:tx>
            <c:v>Perpetuity Value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'AppdsABCansEOCques13-15'!$A$40:$A$54</c:f>
              <c:numCache>
                <c:formatCode>"$"#,##0.00</c:formatCode>
                <c:ptCount val="15"/>
                <c:pt idx="0">
                  <c:v>15</c:v>
                </c:pt>
                <c:pt idx="1">
                  <c:v>15.5</c:v>
                </c:pt>
                <c:pt idx="2">
                  <c:v>16</c:v>
                </c:pt>
                <c:pt idx="3">
                  <c:v>16.5</c:v>
                </c:pt>
                <c:pt idx="4">
                  <c:v>17</c:v>
                </c:pt>
                <c:pt idx="5">
                  <c:v>17.5</c:v>
                </c:pt>
                <c:pt idx="6">
                  <c:v>18</c:v>
                </c:pt>
                <c:pt idx="7">
                  <c:v>18.5</c:v>
                </c:pt>
                <c:pt idx="8">
                  <c:v>19</c:v>
                </c:pt>
                <c:pt idx="9">
                  <c:v>19.5</c:v>
                </c:pt>
                <c:pt idx="10">
                  <c:v>20</c:v>
                </c:pt>
                <c:pt idx="11">
                  <c:v>20.5</c:v>
                </c:pt>
                <c:pt idx="12">
                  <c:v>21</c:v>
                </c:pt>
                <c:pt idx="13">
                  <c:v>21.5</c:v>
                </c:pt>
                <c:pt idx="14">
                  <c:v>22</c:v>
                </c:pt>
              </c:numCache>
            </c:numRef>
          </c:cat>
          <c:val>
            <c:numRef>
              <c:f>'AppdsABCansEOCques13-15'!$B$40:$B$54</c:f>
              <c:numCache>
                <c:formatCode>"$"#,##0.00</c:formatCode>
                <c:ptCount val="15"/>
                <c:pt idx="0">
                  <c:v>146.31864260474106</c:v>
                </c:pt>
                <c:pt idx="1">
                  <c:v>150.69974004771677</c:v>
                </c:pt>
                <c:pt idx="2">
                  <c:v>154.89075566673472</c:v>
                </c:pt>
                <c:pt idx="3">
                  <c:v>158.81879879496395</c:v>
                </c:pt>
                <c:pt idx="4">
                  <c:v>162.37906970470658</c:v>
                </c:pt>
                <c:pt idx="5">
                  <c:v>165.41982984744826</c:v>
                </c:pt>
                <c:pt idx="6">
                  <c:v>167.72057588995202</c:v>
                </c:pt>
                <c:pt idx="7">
                  <c:v>168.96139905331248</c:v>
                </c:pt>
                <c:pt idx="8">
                  <c:v>168.68281661126059</c:v>
                </c:pt>
                <c:pt idx="9">
                  <c:v>166.24043021948899</c:v>
                </c:pt>
                <c:pt idx="10">
                  <c:v>160.77231336453761</c:v>
                </c:pt>
                <c:pt idx="11">
                  <c:v>151.22559978667246</c:v>
                </c:pt>
                <c:pt idx="12">
                  <c:v>136.53268736454422</c:v>
                </c:pt>
                <c:pt idx="13">
                  <c:v>116.0542939159939</c:v>
                </c:pt>
                <c:pt idx="14">
                  <c:v>90.31445170659714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995784"/>
        <c:axId val="329202976"/>
      </c:lineChart>
      <c:lineChart>
        <c:grouping val="standard"/>
        <c:varyColors val="0"/>
        <c:ser>
          <c:idx val="2"/>
          <c:order val="1"/>
          <c:tx>
            <c:v>Average Vacancy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'AppdsABCansEOCques13-15'!$A$40:$A$54</c:f>
              <c:numCache>
                <c:formatCode>"$"#,##0.00</c:formatCode>
                <c:ptCount val="15"/>
                <c:pt idx="0">
                  <c:v>15</c:v>
                </c:pt>
                <c:pt idx="1">
                  <c:v>15.5</c:v>
                </c:pt>
                <c:pt idx="2">
                  <c:v>16</c:v>
                </c:pt>
                <c:pt idx="3">
                  <c:v>16.5</c:v>
                </c:pt>
                <c:pt idx="4">
                  <c:v>17</c:v>
                </c:pt>
                <c:pt idx="5">
                  <c:v>17.5</c:v>
                </c:pt>
                <c:pt idx="6">
                  <c:v>18</c:v>
                </c:pt>
                <c:pt idx="7">
                  <c:v>18.5</c:v>
                </c:pt>
                <c:pt idx="8">
                  <c:v>19</c:v>
                </c:pt>
                <c:pt idx="9">
                  <c:v>19.5</c:v>
                </c:pt>
                <c:pt idx="10">
                  <c:v>20</c:v>
                </c:pt>
                <c:pt idx="11">
                  <c:v>20.5</c:v>
                </c:pt>
                <c:pt idx="12">
                  <c:v>21</c:v>
                </c:pt>
                <c:pt idx="13">
                  <c:v>21.5</c:v>
                </c:pt>
                <c:pt idx="14">
                  <c:v>22</c:v>
                </c:pt>
              </c:numCache>
            </c:numRef>
          </c:cat>
          <c:val>
            <c:numRef>
              <c:f>'AppdsABCansEOCques13-15'!$C$40:$C$54</c:f>
              <c:numCache>
                <c:formatCode>0.00%</c:formatCode>
                <c:ptCount val="15"/>
                <c:pt idx="0">
                  <c:v>1.6393442622950821E-2</c:v>
                </c:pt>
                <c:pt idx="1">
                  <c:v>1.8847320464497799E-2</c:v>
                </c:pt>
                <c:pt idx="2">
                  <c:v>2.2059004791914166E-2</c:v>
                </c:pt>
                <c:pt idx="3">
                  <c:v>2.6298830432647916E-2</c:v>
                </c:pt>
                <c:pt idx="4">
                  <c:v>3.1949795874195018E-2</c:v>
                </c:pt>
                <c:pt idx="5">
                  <c:v>3.9557891955562335E-2</c:v>
                </c:pt>
                <c:pt idx="6">
                  <c:v>4.990361000012139E-2</c:v>
                </c:pt>
                <c:pt idx="7">
                  <c:v>6.4099685579110666E-2</c:v>
                </c:pt>
                <c:pt idx="8">
                  <c:v>8.3714608958838019E-2</c:v>
                </c:pt>
                <c:pt idx="9">
                  <c:v>0.11090330109376541</c:v>
                </c:pt>
                <c:pt idx="10">
                  <c:v>0.14848157677692614</c:v>
                </c:pt>
                <c:pt idx="11">
                  <c:v>0.19979297810524552</c:v>
                </c:pt>
                <c:pt idx="12">
                  <c:v>0.26809537668535738</c:v>
                </c:pt>
                <c:pt idx="13">
                  <c:v>0.35516196648768217</c:v>
                </c:pt>
                <c:pt idx="14">
                  <c:v>0.4591706733417385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1152"/>
        <c:axId val="394346952"/>
      </c:lineChart>
      <c:catAx>
        <c:axId val="39399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Asking Rent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02976"/>
        <c:crosses val="autoZero"/>
        <c:auto val="1"/>
        <c:lblAlgn val="ctr"/>
        <c:lblOffset val="100"/>
        <c:noMultiLvlLbl val="0"/>
      </c:catAx>
      <c:valAx>
        <c:axId val="32920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Property Vale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995784"/>
        <c:crosses val="autoZero"/>
        <c:crossBetween val="between"/>
      </c:valAx>
      <c:valAx>
        <c:axId val="3943469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 Vacancy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421152"/>
        <c:crosses val="max"/>
        <c:crossBetween val="between"/>
      </c:valAx>
      <c:catAx>
        <c:axId val="393421152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extTo"/>
        <c:crossAx val="394346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14</xdr:row>
      <xdr:rowOff>99060</xdr:rowOff>
    </xdr:from>
    <xdr:to>
      <xdr:col>12</xdr:col>
      <xdr:colOff>182880</xdr:colOff>
      <xdr:row>31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14</xdr:row>
      <xdr:rowOff>99060</xdr:rowOff>
    </xdr:from>
    <xdr:to>
      <xdr:col>12</xdr:col>
      <xdr:colOff>182880</xdr:colOff>
      <xdr:row>31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38</xdr:row>
      <xdr:rowOff>99060</xdr:rowOff>
    </xdr:from>
    <xdr:to>
      <xdr:col>10</xdr:col>
      <xdr:colOff>472440</xdr:colOff>
      <xdr:row>53</xdr:row>
      <xdr:rowOff>99060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/>
  </sheetViews>
  <sheetFormatPr defaultRowHeight="14.4" x14ac:dyDescent="0.3"/>
  <cols>
    <col min="1" max="1" width="10" customWidth="1"/>
    <col min="2" max="2" width="9.5546875" bestFit="1" customWidth="1"/>
  </cols>
  <sheetData>
    <row r="1" spans="1:22" x14ac:dyDescent="0.3">
      <c r="A1" t="s">
        <v>26</v>
      </c>
    </row>
    <row r="2" spans="1:22" x14ac:dyDescent="0.3">
      <c r="A2" t="s">
        <v>18</v>
      </c>
      <c r="B2">
        <v>5</v>
      </c>
      <c r="D2" t="s">
        <v>18</v>
      </c>
      <c r="E2">
        <v>5</v>
      </c>
      <c r="G2" t="s">
        <v>18</v>
      </c>
      <c r="H2">
        <v>5</v>
      </c>
      <c r="I2">
        <v>5</v>
      </c>
      <c r="J2">
        <v>5</v>
      </c>
      <c r="K2">
        <v>5</v>
      </c>
      <c r="L2">
        <v>5</v>
      </c>
      <c r="M2">
        <v>5</v>
      </c>
      <c r="N2">
        <v>5</v>
      </c>
      <c r="O2">
        <v>5</v>
      </c>
      <c r="P2">
        <v>5</v>
      </c>
      <c r="Q2">
        <v>5</v>
      </c>
      <c r="R2">
        <v>5</v>
      </c>
      <c r="S2">
        <v>5</v>
      </c>
      <c r="T2">
        <v>5</v>
      </c>
      <c r="U2">
        <v>5</v>
      </c>
      <c r="V2">
        <v>5</v>
      </c>
    </row>
    <row r="3" spans="1:22" x14ac:dyDescent="0.3">
      <c r="A3" t="s">
        <v>19</v>
      </c>
      <c r="B3">
        <v>0.08</v>
      </c>
      <c r="D3" t="s">
        <v>19</v>
      </c>
      <c r="E3">
        <v>0.08</v>
      </c>
      <c r="G3" t="s">
        <v>19</v>
      </c>
      <c r="H3">
        <v>0.08</v>
      </c>
      <c r="I3">
        <v>0.08</v>
      </c>
      <c r="J3">
        <v>0.08</v>
      </c>
      <c r="K3">
        <v>0.08</v>
      </c>
      <c r="L3">
        <v>0.08</v>
      </c>
      <c r="M3">
        <v>0.08</v>
      </c>
      <c r="N3">
        <v>0.08</v>
      </c>
      <c r="O3">
        <v>0.08</v>
      </c>
      <c r="P3">
        <v>0.08</v>
      </c>
      <c r="Q3">
        <v>0.08</v>
      </c>
      <c r="R3">
        <v>0.08</v>
      </c>
      <c r="S3">
        <v>0.08</v>
      </c>
      <c r="T3">
        <v>0.08</v>
      </c>
      <c r="U3">
        <v>0.08</v>
      </c>
      <c r="V3">
        <v>0.08</v>
      </c>
    </row>
    <row r="4" spans="1:22" x14ac:dyDescent="0.3">
      <c r="A4" t="s">
        <v>20</v>
      </c>
      <c r="B4">
        <v>0.12</v>
      </c>
      <c r="D4" t="s">
        <v>20</v>
      </c>
      <c r="E4">
        <v>0.12</v>
      </c>
      <c r="G4" t="s">
        <v>20</v>
      </c>
      <c r="H4">
        <v>0.12</v>
      </c>
      <c r="I4">
        <v>0.12</v>
      </c>
      <c r="J4">
        <v>0.12</v>
      </c>
      <c r="K4">
        <v>0.12</v>
      </c>
      <c r="L4">
        <v>0.12</v>
      </c>
      <c r="M4">
        <v>0.12</v>
      </c>
      <c r="N4">
        <v>0.12</v>
      </c>
      <c r="O4">
        <v>0.12</v>
      </c>
      <c r="P4">
        <v>0.12</v>
      </c>
      <c r="Q4">
        <v>0.12</v>
      </c>
      <c r="R4">
        <v>0.12</v>
      </c>
      <c r="S4">
        <v>0.12</v>
      </c>
      <c r="T4">
        <v>0.12</v>
      </c>
      <c r="U4">
        <v>0.12</v>
      </c>
      <c r="V4">
        <v>0.12</v>
      </c>
    </row>
    <row r="5" spans="1:22" x14ac:dyDescent="0.3">
      <c r="A5" t="s">
        <v>15</v>
      </c>
      <c r="B5">
        <v>12</v>
      </c>
      <c r="D5" t="s">
        <v>15</v>
      </c>
      <c r="E5">
        <v>12</v>
      </c>
      <c r="G5" t="s">
        <v>15</v>
      </c>
      <c r="H5">
        <f>E5</f>
        <v>12</v>
      </c>
      <c r="I5">
        <f>H5</f>
        <v>12</v>
      </c>
      <c r="J5">
        <f t="shared" ref="J5:V5" si="0">I5</f>
        <v>12</v>
      </c>
      <c r="K5">
        <f t="shared" si="0"/>
        <v>12</v>
      </c>
      <c r="L5">
        <f t="shared" si="0"/>
        <v>12</v>
      </c>
      <c r="M5">
        <f t="shared" si="0"/>
        <v>12</v>
      </c>
      <c r="N5">
        <f t="shared" si="0"/>
        <v>12</v>
      </c>
      <c r="O5">
        <f t="shared" si="0"/>
        <v>12</v>
      </c>
      <c r="P5">
        <f t="shared" si="0"/>
        <v>12</v>
      </c>
      <c r="Q5">
        <f t="shared" si="0"/>
        <v>12</v>
      </c>
      <c r="R5">
        <f t="shared" si="0"/>
        <v>12</v>
      </c>
      <c r="S5">
        <f t="shared" si="0"/>
        <v>12</v>
      </c>
      <c r="T5">
        <f t="shared" si="0"/>
        <v>12</v>
      </c>
      <c r="U5">
        <f t="shared" si="0"/>
        <v>12</v>
      </c>
      <c r="V5">
        <f t="shared" si="0"/>
        <v>12</v>
      </c>
    </row>
    <row r="6" spans="1:22" x14ac:dyDescent="0.3">
      <c r="A6" t="s">
        <v>10</v>
      </c>
      <c r="B6">
        <v>10</v>
      </c>
      <c r="D6" t="s">
        <v>10</v>
      </c>
      <c r="E6">
        <v>10</v>
      </c>
      <c r="G6" t="s">
        <v>10</v>
      </c>
      <c r="H6">
        <f t="shared" ref="H6:H7" si="1">E6</f>
        <v>10</v>
      </c>
      <c r="I6">
        <f>H6</f>
        <v>10</v>
      </c>
      <c r="J6">
        <f t="shared" ref="J6:V6" si="2">I6</f>
        <v>10</v>
      </c>
      <c r="K6">
        <f t="shared" si="2"/>
        <v>10</v>
      </c>
      <c r="L6">
        <f t="shared" si="2"/>
        <v>10</v>
      </c>
      <c r="M6">
        <f t="shared" si="2"/>
        <v>10</v>
      </c>
      <c r="N6">
        <f t="shared" si="2"/>
        <v>10</v>
      </c>
      <c r="O6">
        <f t="shared" si="2"/>
        <v>10</v>
      </c>
      <c r="P6">
        <f t="shared" si="2"/>
        <v>10</v>
      </c>
      <c r="Q6">
        <f t="shared" si="2"/>
        <v>10</v>
      </c>
      <c r="R6">
        <f t="shared" si="2"/>
        <v>10</v>
      </c>
      <c r="S6">
        <f t="shared" si="2"/>
        <v>10</v>
      </c>
      <c r="T6">
        <f t="shared" si="2"/>
        <v>10</v>
      </c>
      <c r="U6">
        <f t="shared" si="2"/>
        <v>10</v>
      </c>
      <c r="V6">
        <f t="shared" si="2"/>
        <v>10</v>
      </c>
    </row>
    <row r="7" spans="1:22" x14ac:dyDescent="0.3">
      <c r="A7" t="s">
        <v>11</v>
      </c>
      <c r="B7">
        <v>1</v>
      </c>
      <c r="D7" t="s">
        <v>11</v>
      </c>
      <c r="E7">
        <v>1</v>
      </c>
      <c r="G7" t="s">
        <v>11</v>
      </c>
      <c r="H7">
        <f t="shared" si="1"/>
        <v>1</v>
      </c>
      <c r="I7">
        <f>H7</f>
        <v>1</v>
      </c>
      <c r="J7">
        <f t="shared" ref="J7:V7" si="3">I7</f>
        <v>1</v>
      </c>
      <c r="K7">
        <f t="shared" si="3"/>
        <v>1</v>
      </c>
      <c r="L7">
        <f t="shared" si="3"/>
        <v>1</v>
      </c>
      <c r="M7">
        <f t="shared" si="3"/>
        <v>1</v>
      </c>
      <c r="N7">
        <f t="shared" si="3"/>
        <v>1</v>
      </c>
      <c r="O7">
        <f t="shared" si="3"/>
        <v>1</v>
      </c>
      <c r="P7">
        <f t="shared" si="3"/>
        <v>1</v>
      </c>
      <c r="Q7">
        <f t="shared" si="3"/>
        <v>1</v>
      </c>
      <c r="R7">
        <f t="shared" si="3"/>
        <v>1</v>
      </c>
      <c r="S7">
        <f t="shared" si="3"/>
        <v>1</v>
      </c>
      <c r="T7">
        <f t="shared" si="3"/>
        <v>1</v>
      </c>
      <c r="U7">
        <f t="shared" si="3"/>
        <v>1</v>
      </c>
      <c r="V7">
        <f t="shared" si="3"/>
        <v>1</v>
      </c>
    </row>
    <row r="8" spans="1:22" x14ac:dyDescent="0.3">
      <c r="A8" t="s">
        <v>12</v>
      </c>
      <c r="B8">
        <v>10.6</v>
      </c>
      <c r="D8" t="s">
        <v>12</v>
      </c>
      <c r="E8">
        <v>10</v>
      </c>
      <c r="G8" t="s">
        <v>12</v>
      </c>
      <c r="H8">
        <v>9</v>
      </c>
      <c r="I8">
        <f>H8+0.2</f>
        <v>9.1999999999999993</v>
      </c>
      <c r="J8">
        <f t="shared" ref="J8:V8" si="4">I8+0.2</f>
        <v>9.3999999999999986</v>
      </c>
      <c r="K8">
        <f t="shared" si="4"/>
        <v>9.5999999999999979</v>
      </c>
      <c r="L8">
        <f t="shared" si="4"/>
        <v>9.7999999999999972</v>
      </c>
      <c r="M8">
        <f t="shared" si="4"/>
        <v>9.9999999999999964</v>
      </c>
      <c r="N8">
        <f t="shared" si="4"/>
        <v>10.199999999999996</v>
      </c>
      <c r="O8">
        <f t="shared" si="4"/>
        <v>10.399999999999995</v>
      </c>
      <c r="P8">
        <f t="shared" si="4"/>
        <v>10.599999999999994</v>
      </c>
      <c r="Q8">
        <f t="shared" si="4"/>
        <v>10.799999999999994</v>
      </c>
      <c r="R8">
        <f t="shared" si="4"/>
        <v>10.999999999999993</v>
      </c>
      <c r="S8">
        <f t="shared" si="4"/>
        <v>11.199999999999992</v>
      </c>
      <c r="T8">
        <f t="shared" si="4"/>
        <v>11.399999999999991</v>
      </c>
      <c r="U8">
        <f t="shared" si="4"/>
        <v>11.599999999999991</v>
      </c>
      <c r="V8">
        <f t="shared" si="4"/>
        <v>11.79999999999999</v>
      </c>
    </row>
    <row r="9" spans="1:22" x14ac:dyDescent="0.3">
      <c r="A9" t="s">
        <v>13</v>
      </c>
      <c r="B9">
        <f>_xlfn.NORM.DIST(B8,B6,B7,TRUE)</f>
        <v>0.72574688224992634</v>
      </c>
      <c r="D9" t="s">
        <v>13</v>
      </c>
      <c r="E9">
        <f>_xlfn.NORM.DIST(E8,E6,E7,TRUE)</f>
        <v>0.5</v>
      </c>
      <c r="G9" t="s">
        <v>13</v>
      </c>
      <c r="H9">
        <f>_xlfn.NORM.DIST(H8,H6,H7,TRUE)</f>
        <v>0.15865525393145699</v>
      </c>
      <c r="I9">
        <f t="shared" ref="I9:V9" si="5">_xlfn.NORM.DIST(I8,I6,I7,TRUE)</f>
        <v>0.21185539858339644</v>
      </c>
      <c r="J9">
        <f t="shared" si="5"/>
        <v>0.27425311775007311</v>
      </c>
      <c r="K9">
        <f t="shared" si="5"/>
        <v>0.34457825838967504</v>
      </c>
      <c r="L9">
        <f t="shared" si="5"/>
        <v>0.42074029056089585</v>
      </c>
      <c r="M9">
        <f t="shared" si="5"/>
        <v>0.49999999999999856</v>
      </c>
      <c r="N9">
        <f t="shared" si="5"/>
        <v>0.57925970943910143</v>
      </c>
      <c r="O9">
        <f t="shared" si="5"/>
        <v>0.65542174161032229</v>
      </c>
      <c r="P9">
        <f t="shared" si="5"/>
        <v>0.72574688224992456</v>
      </c>
      <c r="Q9">
        <f t="shared" si="5"/>
        <v>0.78814460141660136</v>
      </c>
      <c r="R9">
        <f t="shared" si="5"/>
        <v>0.84134474606854126</v>
      </c>
      <c r="S9">
        <f t="shared" si="5"/>
        <v>0.88493032977829023</v>
      </c>
      <c r="T9">
        <f t="shared" si="5"/>
        <v>0.91924334076622771</v>
      </c>
      <c r="U9">
        <f t="shared" si="5"/>
        <v>0.94520070830044101</v>
      </c>
      <c r="V9">
        <f t="shared" si="5"/>
        <v>0.96406968088707345</v>
      </c>
    </row>
    <row r="10" spans="1:22" x14ac:dyDescent="0.3">
      <c r="A10" t="s">
        <v>14</v>
      </c>
      <c r="B10">
        <f>1/B5</f>
        <v>8.3333333333333329E-2</v>
      </c>
      <c r="D10" t="s">
        <v>14</v>
      </c>
      <c r="E10">
        <f>1/E5</f>
        <v>8.3333333333333329E-2</v>
      </c>
      <c r="G10" t="s">
        <v>14</v>
      </c>
      <c r="H10">
        <f>1/H5</f>
        <v>8.3333333333333329E-2</v>
      </c>
      <c r="I10">
        <f t="shared" ref="I10:V10" si="6">1/I5</f>
        <v>8.3333333333333329E-2</v>
      </c>
      <c r="J10">
        <f t="shared" si="6"/>
        <v>8.3333333333333329E-2</v>
      </c>
      <c r="K10">
        <f t="shared" si="6"/>
        <v>8.3333333333333329E-2</v>
      </c>
      <c r="L10">
        <f t="shared" si="6"/>
        <v>8.3333333333333329E-2</v>
      </c>
      <c r="M10">
        <f t="shared" si="6"/>
        <v>8.3333333333333329E-2</v>
      </c>
      <c r="N10">
        <f t="shared" si="6"/>
        <v>8.3333333333333329E-2</v>
      </c>
      <c r="O10">
        <f t="shared" si="6"/>
        <v>8.3333333333333329E-2</v>
      </c>
      <c r="P10">
        <f t="shared" si="6"/>
        <v>8.3333333333333329E-2</v>
      </c>
      <c r="Q10">
        <f t="shared" si="6"/>
        <v>8.3333333333333329E-2</v>
      </c>
      <c r="R10">
        <f t="shared" si="6"/>
        <v>8.3333333333333329E-2</v>
      </c>
      <c r="S10">
        <f t="shared" si="6"/>
        <v>8.3333333333333329E-2</v>
      </c>
      <c r="T10">
        <f t="shared" si="6"/>
        <v>8.3333333333333329E-2</v>
      </c>
      <c r="U10">
        <f t="shared" si="6"/>
        <v>8.3333333333333329E-2</v>
      </c>
      <c r="V10">
        <f t="shared" si="6"/>
        <v>8.3333333333333329E-2</v>
      </c>
    </row>
    <row r="11" spans="1:22" x14ac:dyDescent="0.3">
      <c r="A11" t="s">
        <v>16</v>
      </c>
      <c r="B11">
        <f>1/(B5*(1-B9))</f>
        <v>0.30385555510539297</v>
      </c>
      <c r="D11" t="s">
        <v>16</v>
      </c>
      <c r="E11">
        <f>1/(E5*(1-E9))</f>
        <v>0.16666666666666666</v>
      </c>
      <c r="G11" t="s">
        <v>16</v>
      </c>
      <c r="H11">
        <f>1/(H5*(1-H9))</f>
        <v>9.9047784778755019E-2</v>
      </c>
      <c r="I11">
        <f t="shared" ref="I11:V11" si="7">1/(I5*(1-I9))</f>
        <v>0.1057335585164839</v>
      </c>
      <c r="J11">
        <f t="shared" si="7"/>
        <v>0.11482423882412997</v>
      </c>
      <c r="K11">
        <f t="shared" si="7"/>
        <v>0.1271445972002534</v>
      </c>
      <c r="L11">
        <f t="shared" si="7"/>
        <v>0.14386178077882339</v>
      </c>
      <c r="M11">
        <f t="shared" si="7"/>
        <v>0.16666666666666619</v>
      </c>
      <c r="N11">
        <f t="shared" si="7"/>
        <v>0.19806359220373154</v>
      </c>
      <c r="O11">
        <f t="shared" si="7"/>
        <v>0.24184153034720224</v>
      </c>
      <c r="P11">
        <f t="shared" si="7"/>
        <v>0.30385555510539097</v>
      </c>
      <c r="Q11">
        <f t="shared" si="7"/>
        <v>0.39335005806108109</v>
      </c>
      <c r="R11">
        <f t="shared" si="7"/>
        <v>0.52524786458905726</v>
      </c>
      <c r="S11">
        <f t="shared" si="7"/>
        <v>0.72419894115253258</v>
      </c>
      <c r="T11">
        <f t="shared" si="7"/>
        <v>1.0319066455201193</v>
      </c>
      <c r="U11">
        <f t="shared" si="7"/>
        <v>1.520700920555949</v>
      </c>
      <c r="V11">
        <f t="shared" si="7"/>
        <v>2.3193040137334249</v>
      </c>
    </row>
    <row r="12" spans="1:22" x14ac:dyDescent="0.3">
      <c r="A12" t="s">
        <v>17</v>
      </c>
      <c r="B12" s="1">
        <f>-PV(B3,B2,B8,0,1)</f>
        <v>45.708544504469948</v>
      </c>
      <c r="D12" t="s">
        <v>17</v>
      </c>
      <c r="E12" s="1">
        <f>-PV(E3,E2,E8,0,1)</f>
        <v>43.121268400443341</v>
      </c>
      <c r="G12" t="s">
        <v>17</v>
      </c>
      <c r="H12" s="1">
        <f>-PV(H3,H2,H8,0,1)</f>
        <v>38.809141560399013</v>
      </c>
      <c r="I12" s="1">
        <f t="shared" ref="I12:V12" si="8">-PV(I3,I2,I8,0,1)</f>
        <v>39.671566928407877</v>
      </c>
      <c r="J12" s="1">
        <f t="shared" si="8"/>
        <v>40.533992296416741</v>
      </c>
      <c r="K12" s="1">
        <f t="shared" si="8"/>
        <v>41.396417664425599</v>
      </c>
      <c r="L12" s="1">
        <f t="shared" si="8"/>
        <v>42.25884303243447</v>
      </c>
      <c r="M12" s="1">
        <f t="shared" si="8"/>
        <v>43.121268400443327</v>
      </c>
      <c r="N12" s="1">
        <f t="shared" si="8"/>
        <v>43.983693768452198</v>
      </c>
      <c r="O12" s="1">
        <f t="shared" si="8"/>
        <v>44.846119136461056</v>
      </c>
      <c r="P12" s="1">
        <f t="shared" si="8"/>
        <v>45.70854450446992</v>
      </c>
      <c r="Q12" s="1">
        <f t="shared" si="8"/>
        <v>46.570969872478784</v>
      </c>
      <c r="R12" s="1">
        <f t="shared" si="8"/>
        <v>47.433395240487656</v>
      </c>
      <c r="S12" s="1">
        <f t="shared" si="8"/>
        <v>48.295820608496513</v>
      </c>
      <c r="T12" s="1">
        <f t="shared" si="8"/>
        <v>49.158245976505377</v>
      </c>
      <c r="U12" s="1">
        <f t="shared" si="8"/>
        <v>50.020671344514241</v>
      </c>
      <c r="V12" s="1">
        <f t="shared" si="8"/>
        <v>50.883096712523113</v>
      </c>
    </row>
    <row r="13" spans="1:22" x14ac:dyDescent="0.3">
      <c r="A13" t="s">
        <v>21</v>
      </c>
      <c r="B13">
        <f>B12/(1+B4)^B11/(1-1/(1+B4)^(B11+B2))</f>
        <v>97.749609155665226</v>
      </c>
      <c r="D13" t="s">
        <v>21</v>
      </c>
      <c r="E13">
        <f>E12/(1+E4)^E11/(1-1/(1+E4)^(E11+E2))</f>
        <v>95.47691775972396</v>
      </c>
      <c r="G13" t="s">
        <v>21</v>
      </c>
      <c r="H13">
        <f>H12/(1+H4)^H11/(1-1/(1+H4)^(H11+H2))</f>
        <v>87.435283134957018</v>
      </c>
      <c r="I13">
        <f t="shared" ref="I13:V13" si="9">I12/(1+I4)^I11/(1-1/(1+I4)^(I11+I2))</f>
        <v>89.224202298829127</v>
      </c>
      <c r="J13">
        <f t="shared" si="9"/>
        <v>90.950469771145009</v>
      </c>
      <c r="K13">
        <f t="shared" si="9"/>
        <v>92.591500029961225</v>
      </c>
      <c r="L13">
        <f t="shared" si="9"/>
        <v>94.115501992357963</v>
      </c>
      <c r="M13">
        <f t="shared" si="9"/>
        <v>95.476917759723946</v>
      </c>
      <c r="N13">
        <f t="shared" si="9"/>
        <v>96.609441320487704</v>
      </c>
      <c r="O13">
        <f t="shared" si="9"/>
        <v>97.415373988132089</v>
      </c>
      <c r="P13">
        <f t="shared" si="9"/>
        <v>97.749609155665226</v>
      </c>
      <c r="Q13">
        <f t="shared" si="9"/>
        <v>97.396305539245674</v>
      </c>
      <c r="R13">
        <f t="shared" si="9"/>
        <v>96.037268108730203</v>
      </c>
      <c r="S13">
        <f t="shared" si="9"/>
        <v>93.215799781855111</v>
      </c>
      <c r="T13">
        <f t="shared" si="9"/>
        <v>88.313991692326681</v>
      </c>
      <c r="U13">
        <f t="shared" si="9"/>
        <v>80.593526513447259</v>
      </c>
      <c r="V13">
        <f t="shared" si="9"/>
        <v>69.398987636243476</v>
      </c>
    </row>
    <row r="14" spans="1:22" x14ac:dyDescent="0.3">
      <c r="A14" t="s">
        <v>22</v>
      </c>
      <c r="B14">
        <f>B11/(B11+B2)</f>
        <v>5.7289560763567032E-2</v>
      </c>
      <c r="D14" t="s">
        <v>22</v>
      </c>
      <c r="E14">
        <f>E11/(E11+E2)</f>
        <v>3.2258064516129031E-2</v>
      </c>
      <c r="G14" t="s">
        <v>22</v>
      </c>
      <c r="H14">
        <f>H11/(H11+H2)</f>
        <v>1.9424761045468933E-2</v>
      </c>
      <c r="I14">
        <f t="shared" ref="I14:V14" si="10">I11/(I11+I2)</f>
        <v>2.0708788914399548E-2</v>
      </c>
      <c r="J14">
        <f t="shared" si="10"/>
        <v>2.2449302940373849E-2</v>
      </c>
      <c r="K14">
        <f t="shared" si="10"/>
        <v>2.4798324835559042E-2</v>
      </c>
      <c r="L14">
        <f t="shared" si="10"/>
        <v>2.7967660662344143E-2</v>
      </c>
      <c r="M14">
        <f t="shared" si="10"/>
        <v>3.2258064516128941E-2</v>
      </c>
      <c r="N14">
        <f t="shared" si="10"/>
        <v>3.810334150216927E-2</v>
      </c>
      <c r="O14">
        <f t="shared" si="10"/>
        <v>4.6136749641720556E-2</v>
      </c>
      <c r="P14">
        <f t="shared" si="10"/>
        <v>5.7289560763566671E-2</v>
      </c>
      <c r="Q14">
        <f t="shared" si="10"/>
        <v>7.2932417482000259E-2</v>
      </c>
      <c r="R14">
        <f t="shared" si="10"/>
        <v>9.5063222042097981E-2</v>
      </c>
      <c r="S14">
        <f t="shared" si="10"/>
        <v>0.12651533404021062</v>
      </c>
      <c r="T14">
        <f t="shared" si="10"/>
        <v>0.17107470426229385</v>
      </c>
      <c r="U14">
        <f t="shared" si="10"/>
        <v>0.23321126656216817</v>
      </c>
      <c r="V14">
        <f t="shared" si="10"/>
        <v>0.31687493911738696</v>
      </c>
    </row>
    <row r="16" spans="1:22" x14ac:dyDescent="0.3">
      <c r="A16" s="2">
        <f t="array" ref="A16:A30">TRANSPOSE(H8:V8)</f>
        <v>9</v>
      </c>
      <c r="B16" s="2">
        <f t="array" ref="B16:B30">TRANSPOSE(H13:V13)</f>
        <v>87.435283134957018</v>
      </c>
      <c r="C16" s="3">
        <f t="array" ref="C16:C30">TRANSPOSE(H14:V14)</f>
        <v>1.9424761045468933E-2</v>
      </c>
    </row>
    <row r="17" spans="1:3" x14ac:dyDescent="0.3">
      <c r="A17" s="2">
        <v>9.1999999999999993</v>
      </c>
      <c r="B17" s="2">
        <v>89.224202298829127</v>
      </c>
      <c r="C17" s="3">
        <v>2.0708788914399548E-2</v>
      </c>
    </row>
    <row r="18" spans="1:3" x14ac:dyDescent="0.3">
      <c r="A18" s="2">
        <v>9.3999999999999986</v>
      </c>
      <c r="B18" s="2">
        <v>90.950469771145009</v>
      </c>
      <c r="C18" s="3">
        <v>2.2449302940373849E-2</v>
      </c>
    </row>
    <row r="19" spans="1:3" x14ac:dyDescent="0.3">
      <c r="A19" s="2">
        <v>9.5999999999999979</v>
      </c>
      <c r="B19" s="2">
        <v>92.591500029961225</v>
      </c>
      <c r="C19" s="3">
        <v>2.4798324835559042E-2</v>
      </c>
    </row>
    <row r="20" spans="1:3" x14ac:dyDescent="0.3">
      <c r="A20" s="2">
        <v>9.7999999999999972</v>
      </c>
      <c r="B20" s="2">
        <v>94.115501992357963</v>
      </c>
      <c r="C20" s="3">
        <v>2.7967660662344143E-2</v>
      </c>
    </row>
    <row r="21" spans="1:3" x14ac:dyDescent="0.3">
      <c r="A21" s="2">
        <v>9.9999999999999964</v>
      </c>
      <c r="B21" s="2">
        <v>95.476917759723946</v>
      </c>
      <c r="C21" s="3">
        <v>3.2258064516128941E-2</v>
      </c>
    </row>
    <row r="22" spans="1:3" x14ac:dyDescent="0.3">
      <c r="A22" s="2">
        <v>10.199999999999996</v>
      </c>
      <c r="B22" s="2">
        <v>96.609441320487704</v>
      </c>
      <c r="C22" s="3">
        <v>3.810334150216927E-2</v>
      </c>
    </row>
    <row r="23" spans="1:3" x14ac:dyDescent="0.3">
      <c r="A23" s="2">
        <v>10.399999999999995</v>
      </c>
      <c r="B23" s="2">
        <v>97.415373988132089</v>
      </c>
      <c r="C23" s="3">
        <v>4.6136749641720556E-2</v>
      </c>
    </row>
    <row r="24" spans="1:3" x14ac:dyDescent="0.3">
      <c r="A24" s="2">
        <v>10.599999999999994</v>
      </c>
      <c r="B24" s="2">
        <v>97.749609155665226</v>
      </c>
      <c r="C24" s="3">
        <v>5.7289560763566671E-2</v>
      </c>
    </row>
    <row r="25" spans="1:3" x14ac:dyDescent="0.3">
      <c r="A25" s="2">
        <v>10.799999999999994</v>
      </c>
      <c r="B25" s="2">
        <v>97.396305539245674</v>
      </c>
      <c r="C25" s="3">
        <v>7.2932417482000259E-2</v>
      </c>
    </row>
    <row r="26" spans="1:3" x14ac:dyDescent="0.3">
      <c r="A26" s="2">
        <v>10.999999999999993</v>
      </c>
      <c r="B26" s="2">
        <v>96.037268108730203</v>
      </c>
      <c r="C26" s="3">
        <v>9.5063222042097981E-2</v>
      </c>
    </row>
    <row r="27" spans="1:3" x14ac:dyDescent="0.3">
      <c r="A27" s="2">
        <v>11.199999999999992</v>
      </c>
      <c r="B27" s="2">
        <v>93.215799781855111</v>
      </c>
      <c r="C27" s="3">
        <v>0.12651533404021062</v>
      </c>
    </row>
    <row r="28" spans="1:3" x14ac:dyDescent="0.3">
      <c r="A28" s="2">
        <v>11.399999999999991</v>
      </c>
      <c r="B28" s="2">
        <v>88.313991692326681</v>
      </c>
      <c r="C28" s="3">
        <v>0.17107470426229385</v>
      </c>
    </row>
    <row r="29" spans="1:3" x14ac:dyDescent="0.3">
      <c r="A29" s="2">
        <v>11.599999999999991</v>
      </c>
      <c r="B29" s="2">
        <v>80.593526513447259</v>
      </c>
      <c r="C29" s="3">
        <v>0.23321126656216817</v>
      </c>
    </row>
    <row r="30" spans="1:3" x14ac:dyDescent="0.3">
      <c r="A30" s="2">
        <v>11.79999999999999</v>
      </c>
      <c r="B30" s="2">
        <v>69.398987636243476</v>
      </c>
      <c r="C30" s="3">
        <v>0.31687493911738696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/>
  </sheetViews>
  <sheetFormatPr defaultRowHeight="14.4" x14ac:dyDescent="0.3"/>
  <cols>
    <col min="1" max="1" width="10" customWidth="1"/>
    <col min="2" max="2" width="9.5546875" bestFit="1" customWidth="1"/>
  </cols>
  <sheetData>
    <row r="1" spans="1:22" x14ac:dyDescent="0.3">
      <c r="A1" t="s">
        <v>26</v>
      </c>
    </row>
    <row r="2" spans="1:22" x14ac:dyDescent="0.3">
      <c r="A2" t="s">
        <v>18</v>
      </c>
      <c r="B2">
        <v>5</v>
      </c>
      <c r="D2" t="s">
        <v>18</v>
      </c>
      <c r="E2">
        <v>5</v>
      </c>
      <c r="G2" t="s">
        <v>18</v>
      </c>
      <c r="H2">
        <v>5</v>
      </c>
      <c r="I2">
        <v>5</v>
      </c>
      <c r="J2">
        <v>5</v>
      </c>
      <c r="K2">
        <v>5</v>
      </c>
      <c r="L2">
        <v>5</v>
      </c>
      <c r="M2">
        <v>5</v>
      </c>
      <c r="N2">
        <v>5</v>
      </c>
      <c r="O2">
        <v>5</v>
      </c>
      <c r="P2">
        <v>5</v>
      </c>
      <c r="Q2">
        <v>5</v>
      </c>
      <c r="R2">
        <v>5</v>
      </c>
      <c r="S2">
        <v>5</v>
      </c>
      <c r="T2">
        <v>5</v>
      </c>
      <c r="U2">
        <v>5</v>
      </c>
      <c r="V2">
        <v>5</v>
      </c>
    </row>
    <row r="3" spans="1:22" x14ac:dyDescent="0.3">
      <c r="A3" t="s">
        <v>19</v>
      </c>
      <c r="B3">
        <v>0.08</v>
      </c>
      <c r="D3" t="s">
        <v>19</v>
      </c>
      <c r="E3">
        <v>0.08</v>
      </c>
      <c r="G3" t="s">
        <v>19</v>
      </c>
      <c r="H3">
        <v>0.08</v>
      </c>
      <c r="I3">
        <v>0.08</v>
      </c>
      <c r="J3">
        <v>0.08</v>
      </c>
      <c r="K3">
        <v>0.08</v>
      </c>
      <c r="L3">
        <v>0.08</v>
      </c>
      <c r="M3">
        <v>0.08</v>
      </c>
      <c r="N3">
        <v>0.08</v>
      </c>
      <c r="O3">
        <v>0.08</v>
      </c>
      <c r="P3">
        <v>0.08</v>
      </c>
      <c r="Q3">
        <v>0.08</v>
      </c>
      <c r="R3">
        <v>0.08</v>
      </c>
      <c r="S3">
        <v>0.08</v>
      </c>
      <c r="T3">
        <v>0.08</v>
      </c>
      <c r="U3">
        <v>0.08</v>
      </c>
      <c r="V3">
        <v>0.08</v>
      </c>
    </row>
    <row r="4" spans="1:22" x14ac:dyDescent="0.3">
      <c r="A4" t="s">
        <v>20</v>
      </c>
      <c r="B4">
        <v>0.12</v>
      </c>
      <c r="D4" t="s">
        <v>20</v>
      </c>
      <c r="E4">
        <v>0.12</v>
      </c>
      <c r="G4" t="s">
        <v>20</v>
      </c>
      <c r="H4">
        <v>0.12</v>
      </c>
      <c r="I4">
        <v>0.12</v>
      </c>
      <c r="J4">
        <v>0.12</v>
      </c>
      <c r="K4">
        <v>0.12</v>
      </c>
      <c r="L4">
        <v>0.12</v>
      </c>
      <c r="M4">
        <v>0.12</v>
      </c>
      <c r="N4">
        <v>0.12</v>
      </c>
      <c r="O4">
        <v>0.12</v>
      </c>
      <c r="P4">
        <v>0.12</v>
      </c>
      <c r="Q4">
        <v>0.12</v>
      </c>
      <c r="R4">
        <v>0.12</v>
      </c>
      <c r="S4">
        <v>0.12</v>
      </c>
      <c r="T4">
        <v>0.12</v>
      </c>
      <c r="U4">
        <v>0.12</v>
      </c>
      <c r="V4">
        <v>0.12</v>
      </c>
    </row>
    <row r="5" spans="1:22" x14ac:dyDescent="0.3">
      <c r="A5" t="s">
        <v>15</v>
      </c>
      <c r="B5">
        <v>12</v>
      </c>
      <c r="D5" t="s">
        <v>15</v>
      </c>
      <c r="E5">
        <v>12</v>
      </c>
      <c r="G5" t="s">
        <v>15</v>
      </c>
      <c r="H5">
        <f>E5</f>
        <v>12</v>
      </c>
      <c r="I5">
        <f>H5</f>
        <v>12</v>
      </c>
      <c r="J5">
        <f t="shared" ref="J5:V7" si="0">I5</f>
        <v>12</v>
      </c>
      <c r="K5">
        <f t="shared" si="0"/>
        <v>12</v>
      </c>
      <c r="L5">
        <f t="shared" si="0"/>
        <v>12</v>
      </c>
      <c r="M5">
        <f t="shared" si="0"/>
        <v>12</v>
      </c>
      <c r="N5">
        <f t="shared" si="0"/>
        <v>12</v>
      </c>
      <c r="O5">
        <f t="shared" si="0"/>
        <v>12</v>
      </c>
      <c r="P5">
        <f t="shared" si="0"/>
        <v>12</v>
      </c>
      <c r="Q5">
        <f t="shared" si="0"/>
        <v>12</v>
      </c>
      <c r="R5">
        <f t="shared" si="0"/>
        <v>12</v>
      </c>
      <c r="S5">
        <f t="shared" si="0"/>
        <v>12</v>
      </c>
      <c r="T5">
        <f t="shared" si="0"/>
        <v>12</v>
      </c>
      <c r="U5">
        <f t="shared" si="0"/>
        <v>12</v>
      </c>
      <c r="V5">
        <f t="shared" si="0"/>
        <v>12</v>
      </c>
    </row>
    <row r="6" spans="1:22" x14ac:dyDescent="0.3">
      <c r="A6" t="s">
        <v>10</v>
      </c>
      <c r="B6">
        <v>10</v>
      </c>
      <c r="D6" t="s">
        <v>10</v>
      </c>
      <c r="E6">
        <v>10</v>
      </c>
      <c r="G6" t="s">
        <v>10</v>
      </c>
      <c r="H6">
        <f t="shared" ref="H6:H7" si="1">E6</f>
        <v>10</v>
      </c>
      <c r="I6">
        <f>H6</f>
        <v>10</v>
      </c>
      <c r="J6">
        <f t="shared" si="0"/>
        <v>10</v>
      </c>
      <c r="K6">
        <f t="shared" si="0"/>
        <v>10</v>
      </c>
      <c r="L6">
        <f t="shared" si="0"/>
        <v>10</v>
      </c>
      <c r="M6">
        <f t="shared" si="0"/>
        <v>10</v>
      </c>
      <c r="N6">
        <f t="shared" si="0"/>
        <v>10</v>
      </c>
      <c r="O6">
        <f t="shared" si="0"/>
        <v>10</v>
      </c>
      <c r="P6">
        <f t="shared" si="0"/>
        <v>10</v>
      </c>
      <c r="Q6">
        <f t="shared" si="0"/>
        <v>10</v>
      </c>
      <c r="R6">
        <f t="shared" si="0"/>
        <v>10</v>
      </c>
      <c r="S6">
        <f t="shared" si="0"/>
        <v>10</v>
      </c>
      <c r="T6">
        <f t="shared" si="0"/>
        <v>10</v>
      </c>
      <c r="U6">
        <f t="shared" si="0"/>
        <v>10</v>
      </c>
      <c r="V6">
        <f t="shared" si="0"/>
        <v>10</v>
      </c>
    </row>
    <row r="7" spans="1:22" x14ac:dyDescent="0.3">
      <c r="A7" t="s">
        <v>11</v>
      </c>
      <c r="B7">
        <v>1</v>
      </c>
      <c r="D7" t="s">
        <v>11</v>
      </c>
      <c r="E7">
        <v>2</v>
      </c>
      <c r="G7" t="s">
        <v>11</v>
      </c>
      <c r="H7">
        <f t="shared" si="1"/>
        <v>2</v>
      </c>
      <c r="I7">
        <f>H7</f>
        <v>2</v>
      </c>
      <c r="J7">
        <f t="shared" si="0"/>
        <v>2</v>
      </c>
      <c r="K7">
        <f t="shared" si="0"/>
        <v>2</v>
      </c>
      <c r="L7">
        <f t="shared" si="0"/>
        <v>2</v>
      </c>
      <c r="M7">
        <f t="shared" si="0"/>
        <v>2</v>
      </c>
      <c r="N7">
        <f t="shared" si="0"/>
        <v>2</v>
      </c>
      <c r="O7">
        <f t="shared" si="0"/>
        <v>2</v>
      </c>
      <c r="P7">
        <f t="shared" si="0"/>
        <v>2</v>
      </c>
      <c r="Q7">
        <f t="shared" si="0"/>
        <v>2</v>
      </c>
      <c r="R7">
        <f t="shared" si="0"/>
        <v>2</v>
      </c>
      <c r="S7">
        <f t="shared" si="0"/>
        <v>2</v>
      </c>
      <c r="T7">
        <f t="shared" si="0"/>
        <v>2</v>
      </c>
      <c r="U7">
        <f t="shared" si="0"/>
        <v>2</v>
      </c>
      <c r="V7">
        <f t="shared" si="0"/>
        <v>2</v>
      </c>
    </row>
    <row r="8" spans="1:22" x14ac:dyDescent="0.3">
      <c r="A8" t="s">
        <v>12</v>
      </c>
      <c r="B8">
        <v>10.6</v>
      </c>
      <c r="D8" t="s">
        <v>12</v>
      </c>
      <c r="E8">
        <v>10</v>
      </c>
      <c r="G8" t="s">
        <v>12</v>
      </c>
      <c r="H8">
        <v>9</v>
      </c>
      <c r="I8">
        <f>H8+0.2</f>
        <v>9.1999999999999993</v>
      </c>
      <c r="J8">
        <f t="shared" ref="J8:V8" si="2">I8+0.2</f>
        <v>9.3999999999999986</v>
      </c>
      <c r="K8">
        <f t="shared" si="2"/>
        <v>9.5999999999999979</v>
      </c>
      <c r="L8">
        <f t="shared" si="2"/>
        <v>9.7999999999999972</v>
      </c>
      <c r="M8">
        <f t="shared" si="2"/>
        <v>9.9999999999999964</v>
      </c>
      <c r="N8">
        <f t="shared" si="2"/>
        <v>10.199999999999996</v>
      </c>
      <c r="O8">
        <f t="shared" si="2"/>
        <v>10.399999999999995</v>
      </c>
      <c r="P8">
        <f t="shared" si="2"/>
        <v>10.599999999999994</v>
      </c>
      <c r="Q8">
        <f t="shared" si="2"/>
        <v>10.799999999999994</v>
      </c>
      <c r="R8">
        <f t="shared" si="2"/>
        <v>10.999999999999993</v>
      </c>
      <c r="S8">
        <f t="shared" si="2"/>
        <v>11.199999999999992</v>
      </c>
      <c r="T8">
        <f t="shared" si="2"/>
        <v>11.399999999999991</v>
      </c>
      <c r="U8">
        <f t="shared" si="2"/>
        <v>11.599999999999991</v>
      </c>
      <c r="V8">
        <f t="shared" si="2"/>
        <v>11.79999999999999</v>
      </c>
    </row>
    <row r="9" spans="1:22" x14ac:dyDescent="0.3">
      <c r="A9" t="s">
        <v>13</v>
      </c>
      <c r="B9">
        <f>_xlfn.NORM.DIST(B8,B6,B7,TRUE)</f>
        <v>0.72574688224992634</v>
      </c>
      <c r="D9" t="s">
        <v>13</v>
      </c>
      <c r="E9">
        <f>_xlfn.NORM.DIST(E8,E6,E7,TRUE)</f>
        <v>0.5</v>
      </c>
      <c r="G9" t="s">
        <v>13</v>
      </c>
      <c r="H9">
        <f>_xlfn.NORM.DIST(H8,H6,H7,TRUE)</f>
        <v>0.30853753872598688</v>
      </c>
      <c r="I9">
        <f t="shared" ref="I9:V9" si="3">_xlfn.NORM.DIST(I8,I6,I7,TRUE)</f>
        <v>0.34457825838967565</v>
      </c>
      <c r="J9">
        <f t="shared" si="3"/>
        <v>0.38208857781104705</v>
      </c>
      <c r="K9">
        <f t="shared" si="3"/>
        <v>0.42074029056089657</v>
      </c>
      <c r="L9">
        <f t="shared" si="3"/>
        <v>0.46017216272297046</v>
      </c>
      <c r="M9">
        <f t="shared" si="3"/>
        <v>0.49999999999999928</v>
      </c>
      <c r="N9">
        <f t="shared" si="3"/>
        <v>0.53982783727702821</v>
      </c>
      <c r="O9">
        <f t="shared" si="3"/>
        <v>0.5792597094391021</v>
      </c>
      <c r="P9">
        <f t="shared" si="3"/>
        <v>0.61791142218895156</v>
      </c>
      <c r="Q9">
        <f t="shared" si="3"/>
        <v>0.65542174161032307</v>
      </c>
      <c r="R9">
        <f t="shared" si="3"/>
        <v>0.6914624612740119</v>
      </c>
      <c r="S9">
        <f t="shared" si="3"/>
        <v>0.72574688224992512</v>
      </c>
      <c r="T9">
        <f t="shared" si="3"/>
        <v>0.75803634777692563</v>
      </c>
      <c r="U9">
        <f t="shared" si="3"/>
        <v>0.78814460141660203</v>
      </c>
      <c r="V9">
        <f t="shared" si="3"/>
        <v>0.81593987465323914</v>
      </c>
    </row>
    <row r="10" spans="1:22" x14ac:dyDescent="0.3">
      <c r="A10" t="s">
        <v>14</v>
      </c>
      <c r="B10">
        <f>1/B5</f>
        <v>8.3333333333333329E-2</v>
      </c>
      <c r="D10" t="s">
        <v>14</v>
      </c>
      <c r="E10">
        <f>1/E5</f>
        <v>8.3333333333333329E-2</v>
      </c>
      <c r="G10" t="s">
        <v>14</v>
      </c>
      <c r="H10">
        <f>1/H5</f>
        <v>8.3333333333333329E-2</v>
      </c>
      <c r="I10">
        <f t="shared" ref="I10:V10" si="4">1/I5</f>
        <v>8.3333333333333329E-2</v>
      </c>
      <c r="J10">
        <f t="shared" si="4"/>
        <v>8.3333333333333329E-2</v>
      </c>
      <c r="K10">
        <f t="shared" si="4"/>
        <v>8.3333333333333329E-2</v>
      </c>
      <c r="L10">
        <f t="shared" si="4"/>
        <v>8.3333333333333329E-2</v>
      </c>
      <c r="M10">
        <f t="shared" si="4"/>
        <v>8.3333333333333329E-2</v>
      </c>
      <c r="N10">
        <f t="shared" si="4"/>
        <v>8.3333333333333329E-2</v>
      </c>
      <c r="O10">
        <f t="shared" si="4"/>
        <v>8.3333333333333329E-2</v>
      </c>
      <c r="P10">
        <f t="shared" si="4"/>
        <v>8.3333333333333329E-2</v>
      </c>
      <c r="Q10">
        <f t="shared" si="4"/>
        <v>8.3333333333333329E-2</v>
      </c>
      <c r="R10">
        <f t="shared" si="4"/>
        <v>8.3333333333333329E-2</v>
      </c>
      <c r="S10">
        <f t="shared" si="4"/>
        <v>8.3333333333333329E-2</v>
      </c>
      <c r="T10">
        <f t="shared" si="4"/>
        <v>8.3333333333333329E-2</v>
      </c>
      <c r="U10">
        <f t="shared" si="4"/>
        <v>8.3333333333333329E-2</v>
      </c>
      <c r="V10">
        <f t="shared" si="4"/>
        <v>8.3333333333333329E-2</v>
      </c>
    </row>
    <row r="11" spans="1:22" x14ac:dyDescent="0.3">
      <c r="A11" t="s">
        <v>16</v>
      </c>
      <c r="B11">
        <f>1/(B5*(1-B9))</f>
        <v>0.30385555510539297</v>
      </c>
      <c r="D11" t="s">
        <v>16</v>
      </c>
      <c r="E11">
        <f>1/(E5*(1-E9))</f>
        <v>0.16666666666666666</v>
      </c>
      <c r="G11" t="s">
        <v>16</v>
      </c>
      <c r="H11">
        <f>1/(H5*(1-H9))</f>
        <v>0.12051750890394318</v>
      </c>
      <c r="I11">
        <f t="shared" ref="I11:V11" si="5">1/(I5*(1-I9))</f>
        <v>0.12714459720025353</v>
      </c>
      <c r="J11">
        <f t="shared" si="5"/>
        <v>0.13486291131846173</v>
      </c>
      <c r="K11">
        <f t="shared" si="5"/>
        <v>0.14386178077882356</v>
      </c>
      <c r="L11">
        <f t="shared" si="5"/>
        <v>0.15437020394072087</v>
      </c>
      <c r="M11">
        <f t="shared" si="5"/>
        <v>0.16666666666666644</v>
      </c>
      <c r="N11">
        <f t="shared" si="5"/>
        <v>0.18109164370183953</v>
      </c>
      <c r="O11">
        <f t="shared" si="5"/>
        <v>0.19806359220373185</v>
      </c>
      <c r="P11">
        <f t="shared" si="5"/>
        <v>0.21809951454383325</v>
      </c>
      <c r="Q11">
        <f t="shared" si="5"/>
        <v>0.24184153034720279</v>
      </c>
      <c r="R11">
        <f t="shared" si="5"/>
        <v>0.27009139204724641</v>
      </c>
      <c r="S11">
        <f t="shared" si="5"/>
        <v>0.30385555510539164</v>
      </c>
      <c r="T11">
        <f t="shared" si="5"/>
        <v>0.3444043457258843</v>
      </c>
      <c r="U11">
        <f t="shared" si="5"/>
        <v>0.39335005806108236</v>
      </c>
      <c r="V11">
        <f t="shared" si="5"/>
        <v>0.45275060622900881</v>
      </c>
    </row>
    <row r="12" spans="1:22" x14ac:dyDescent="0.3">
      <c r="A12" t="s">
        <v>17</v>
      </c>
      <c r="B12" s="1">
        <f>-PV(B3,B2,B8,0,1)</f>
        <v>45.708544504469948</v>
      </c>
      <c r="D12" t="s">
        <v>17</v>
      </c>
      <c r="E12" s="1">
        <f>-PV(E3,E2,E8,0,1)</f>
        <v>43.121268400443341</v>
      </c>
      <c r="G12" t="s">
        <v>17</v>
      </c>
      <c r="H12" s="1">
        <f>-PV(H3,H2,H8,0,1)</f>
        <v>38.809141560399013</v>
      </c>
      <c r="I12" s="1">
        <f t="shared" ref="I12:V12" si="6">-PV(I3,I2,I8,0,1)</f>
        <v>39.671566928407877</v>
      </c>
      <c r="J12" s="1">
        <f t="shared" si="6"/>
        <v>40.533992296416741</v>
      </c>
      <c r="K12" s="1">
        <f t="shared" si="6"/>
        <v>41.396417664425599</v>
      </c>
      <c r="L12" s="1">
        <f t="shared" si="6"/>
        <v>42.25884303243447</v>
      </c>
      <c r="M12" s="1">
        <f t="shared" si="6"/>
        <v>43.121268400443327</v>
      </c>
      <c r="N12" s="1">
        <f t="shared" si="6"/>
        <v>43.983693768452198</v>
      </c>
      <c r="O12" s="1">
        <f t="shared" si="6"/>
        <v>44.846119136461056</v>
      </c>
      <c r="P12" s="1">
        <f t="shared" si="6"/>
        <v>45.70854450446992</v>
      </c>
      <c r="Q12" s="1">
        <f t="shared" si="6"/>
        <v>46.570969872478784</v>
      </c>
      <c r="R12" s="1">
        <f t="shared" si="6"/>
        <v>47.433395240487656</v>
      </c>
      <c r="S12" s="1">
        <f t="shared" si="6"/>
        <v>48.295820608496513</v>
      </c>
      <c r="T12" s="1">
        <f t="shared" si="6"/>
        <v>49.158245976505377</v>
      </c>
      <c r="U12" s="1">
        <f t="shared" si="6"/>
        <v>50.020671344514241</v>
      </c>
      <c r="V12" s="1">
        <f t="shared" si="6"/>
        <v>50.883096712523113</v>
      </c>
    </row>
    <row r="13" spans="1:22" x14ac:dyDescent="0.3">
      <c r="A13" t="s">
        <v>21</v>
      </c>
      <c r="B13">
        <f>B12/(1+B4)^B11/(1-1/(1+B4)^(B11+B2))</f>
        <v>97.749609155665226</v>
      </c>
      <c r="D13" t="s">
        <v>21</v>
      </c>
      <c r="E13">
        <f>E12/(1+E4)^E11/(1-1/(1+E4)^(E11+E2))</f>
        <v>95.47691775972396</v>
      </c>
      <c r="G13" t="s">
        <v>21</v>
      </c>
      <c r="H13">
        <f>H12/(1+H4)^H11/(1-1/(1+H4)^(H11+H2))</f>
        <v>86.952663175382696</v>
      </c>
      <c r="I13">
        <f t="shared" ref="I13:V13" si="7">I12/(1+I4)^I11/(1-1/(1+I4)^(I11+I2))</f>
        <v>88.733520862046205</v>
      </c>
      <c r="J13">
        <f t="shared" si="7"/>
        <v>90.482836698074621</v>
      </c>
      <c r="K13">
        <f t="shared" si="7"/>
        <v>92.194777461901666</v>
      </c>
      <c r="L13">
        <f t="shared" si="7"/>
        <v>93.862309153490813</v>
      </c>
      <c r="M13">
        <f t="shared" si="7"/>
        <v>95.476917759723946</v>
      </c>
      <c r="N13">
        <f t="shared" si="7"/>
        <v>97.028262257106164</v>
      </c>
      <c r="O13">
        <f t="shared" si="7"/>
        <v>98.503744091477643</v>
      </c>
      <c r="P13">
        <f t="shared" si="7"/>
        <v>99.887974579112438</v>
      </c>
      <c r="Q13">
        <f t="shared" si="7"/>
        <v>101.16211914152176</v>
      </c>
      <c r="R13">
        <f t="shared" si="7"/>
        <v>102.30309576314694</v>
      </c>
      <c r="S13">
        <f t="shared" si="7"/>
        <v>103.28260590032548</v>
      </c>
      <c r="T13">
        <f t="shared" si="7"/>
        <v>104.06598160379158</v>
      </c>
      <c r="U13">
        <f t="shared" si="7"/>
        <v>104.61084669030083</v>
      </c>
      <c r="V13">
        <f t="shared" si="7"/>
        <v>104.86561846959157</v>
      </c>
    </row>
    <row r="14" spans="1:22" x14ac:dyDescent="0.3">
      <c r="A14" t="s">
        <v>22</v>
      </c>
      <c r="B14">
        <f>B11/(B11+B2)</f>
        <v>5.7289560763567032E-2</v>
      </c>
      <c r="D14" t="s">
        <v>22</v>
      </c>
      <c r="E14">
        <f>E11/(E11+E2)</f>
        <v>3.2258064516129031E-2</v>
      </c>
      <c r="G14" t="s">
        <v>22</v>
      </c>
      <c r="H14">
        <f>H11/(H11+H2)</f>
        <v>2.3536197014145194E-2</v>
      </c>
      <c r="I14">
        <f t="shared" ref="I14:V14" si="8">I11/(I11+I2)</f>
        <v>2.479832483555907E-2</v>
      </c>
      <c r="J14">
        <f t="shared" si="8"/>
        <v>2.6264169783616176E-2</v>
      </c>
      <c r="K14">
        <f t="shared" si="8"/>
        <v>2.7967660662344178E-2</v>
      </c>
      <c r="L14">
        <f t="shared" si="8"/>
        <v>2.994938233631312E-2</v>
      </c>
      <c r="M14">
        <f t="shared" si="8"/>
        <v>3.225806451612899E-2</v>
      </c>
      <c r="N14">
        <f t="shared" si="8"/>
        <v>3.495241083449574E-2</v>
      </c>
      <c r="O14">
        <f t="shared" si="8"/>
        <v>3.8103341502169333E-2</v>
      </c>
      <c r="P14">
        <f t="shared" si="8"/>
        <v>4.1796733453616314E-2</v>
      </c>
      <c r="Q14">
        <f t="shared" si="8"/>
        <v>4.613674964172066E-2</v>
      </c>
      <c r="R14">
        <f t="shared" si="8"/>
        <v>5.1249849756841763E-2</v>
      </c>
      <c r="S14">
        <f t="shared" si="8"/>
        <v>5.7289560763566796E-2</v>
      </c>
      <c r="T14">
        <f t="shared" si="8"/>
        <v>6.4442045071181231E-2</v>
      </c>
      <c r="U14">
        <f t="shared" si="8"/>
        <v>7.2932417482000481E-2</v>
      </c>
      <c r="V14">
        <f t="shared" si="8"/>
        <v>8.3031599815293997E-2</v>
      </c>
    </row>
    <row r="16" spans="1:22" x14ac:dyDescent="0.3">
      <c r="A16" s="2">
        <f t="array" ref="A16:A30">TRANSPOSE(H8:V8)</f>
        <v>9</v>
      </c>
      <c r="B16" s="2">
        <f t="array" ref="B16:B30">TRANSPOSE(H13:V13)</f>
        <v>86.952663175382696</v>
      </c>
      <c r="C16" s="3">
        <f t="array" ref="C16:C30">TRANSPOSE(H14:V14)</f>
        <v>2.3536197014145194E-2</v>
      </c>
    </row>
    <row r="17" spans="1:3" x14ac:dyDescent="0.3">
      <c r="A17" s="2">
        <v>9.1999999999999993</v>
      </c>
      <c r="B17" s="2">
        <v>88.733520862046205</v>
      </c>
      <c r="C17" s="3">
        <v>2.479832483555907E-2</v>
      </c>
    </row>
    <row r="18" spans="1:3" x14ac:dyDescent="0.3">
      <c r="A18" s="2">
        <v>9.3999999999999986</v>
      </c>
      <c r="B18" s="2">
        <v>90.482836698074621</v>
      </c>
      <c r="C18" s="3">
        <v>2.6264169783616176E-2</v>
      </c>
    </row>
    <row r="19" spans="1:3" x14ac:dyDescent="0.3">
      <c r="A19" s="2">
        <v>9.5999999999999979</v>
      </c>
      <c r="B19" s="2">
        <v>92.194777461901666</v>
      </c>
      <c r="C19" s="3">
        <v>2.7967660662344178E-2</v>
      </c>
    </row>
    <row r="20" spans="1:3" x14ac:dyDescent="0.3">
      <c r="A20" s="2">
        <v>9.7999999999999972</v>
      </c>
      <c r="B20" s="2">
        <v>93.862309153490813</v>
      </c>
      <c r="C20" s="3">
        <v>2.994938233631312E-2</v>
      </c>
    </row>
    <row r="21" spans="1:3" x14ac:dyDescent="0.3">
      <c r="A21" s="2">
        <v>9.9999999999999964</v>
      </c>
      <c r="B21" s="2">
        <v>95.476917759723946</v>
      </c>
      <c r="C21" s="3">
        <v>3.225806451612899E-2</v>
      </c>
    </row>
    <row r="22" spans="1:3" x14ac:dyDescent="0.3">
      <c r="A22" s="2">
        <v>10.199999999999996</v>
      </c>
      <c r="B22" s="2">
        <v>97.028262257106164</v>
      </c>
      <c r="C22" s="3">
        <v>3.495241083449574E-2</v>
      </c>
    </row>
    <row r="23" spans="1:3" x14ac:dyDescent="0.3">
      <c r="A23" s="2">
        <v>10.399999999999995</v>
      </c>
      <c r="B23" s="2">
        <v>98.503744091477643</v>
      </c>
      <c r="C23" s="3">
        <v>3.8103341502169333E-2</v>
      </c>
    </row>
    <row r="24" spans="1:3" x14ac:dyDescent="0.3">
      <c r="A24" s="2">
        <v>10.599999999999994</v>
      </c>
      <c r="B24" s="2">
        <v>99.887974579112438</v>
      </c>
      <c r="C24" s="3">
        <v>4.1796733453616314E-2</v>
      </c>
    </row>
    <row r="25" spans="1:3" x14ac:dyDescent="0.3">
      <c r="A25" s="2">
        <v>10.799999999999994</v>
      </c>
      <c r="B25" s="2">
        <v>101.16211914152176</v>
      </c>
      <c r="C25" s="3">
        <v>4.613674964172066E-2</v>
      </c>
    </row>
    <row r="26" spans="1:3" x14ac:dyDescent="0.3">
      <c r="A26" s="2">
        <v>10.999999999999993</v>
      </c>
      <c r="B26" s="2">
        <v>102.30309576314694</v>
      </c>
      <c r="C26" s="3">
        <v>5.1249849756841763E-2</v>
      </c>
    </row>
    <row r="27" spans="1:3" x14ac:dyDescent="0.3">
      <c r="A27" s="2">
        <v>11.199999999999992</v>
      </c>
      <c r="B27" s="2">
        <v>103.28260590032548</v>
      </c>
      <c r="C27" s="3">
        <v>5.7289560763566796E-2</v>
      </c>
    </row>
    <row r="28" spans="1:3" x14ac:dyDescent="0.3">
      <c r="A28" s="2">
        <v>11.399999999999991</v>
      </c>
      <c r="B28" s="2">
        <v>104.06598160379158</v>
      </c>
      <c r="C28" s="3">
        <v>6.4442045071181231E-2</v>
      </c>
    </row>
    <row r="29" spans="1:3" x14ac:dyDescent="0.3">
      <c r="A29" s="2">
        <v>11.599999999999991</v>
      </c>
      <c r="B29" s="2">
        <v>104.61084669030083</v>
      </c>
      <c r="C29" s="3">
        <v>7.2932417482000481E-2</v>
      </c>
    </row>
    <row r="30" spans="1:3" x14ac:dyDescent="0.3">
      <c r="A30" s="2">
        <v>11.79999999999999</v>
      </c>
      <c r="B30" s="2">
        <v>104.86561846959157</v>
      </c>
      <c r="C30" s="3">
        <v>8.3031599815293997E-2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/>
  </sheetViews>
  <sheetFormatPr defaultRowHeight="14.4" x14ac:dyDescent="0.3"/>
  <cols>
    <col min="1" max="1" width="10" customWidth="1"/>
    <col min="2" max="2" width="9.5546875" bestFit="1" customWidth="1"/>
  </cols>
  <sheetData>
    <row r="1" spans="1:6" x14ac:dyDescent="0.3">
      <c r="A1" t="s">
        <v>27</v>
      </c>
    </row>
    <row r="2" spans="1:6" x14ac:dyDescent="0.3">
      <c r="A2" t="s">
        <v>25</v>
      </c>
    </row>
    <row r="3" spans="1:6" x14ac:dyDescent="0.3">
      <c r="A3">
        <f>NPV(0.1,B3:F3)*1.1</f>
        <v>47.547981695239386</v>
      </c>
      <c r="B3">
        <v>0</v>
      </c>
      <c r="C3">
        <v>15</v>
      </c>
      <c r="D3">
        <v>15</v>
      </c>
      <c r="E3">
        <v>15</v>
      </c>
      <c r="F3">
        <v>15</v>
      </c>
    </row>
    <row r="4" spans="1:6" x14ac:dyDescent="0.3">
      <c r="A4" s="1">
        <f>PMT(0.1,5,A3,0,1)</f>
        <v>-11.402761625526198</v>
      </c>
    </row>
    <row r="5" spans="1:6" x14ac:dyDescent="0.3">
      <c r="A5">
        <f>NPV(0.1,B5:F5)*1.1</f>
        <v>66.717847141588692</v>
      </c>
      <c r="B5">
        <v>16</v>
      </c>
      <c r="C5">
        <v>16</v>
      </c>
      <c r="D5">
        <v>16</v>
      </c>
      <c r="E5">
        <v>16</v>
      </c>
      <c r="F5">
        <v>16</v>
      </c>
    </row>
    <row r="6" spans="1:6" x14ac:dyDescent="0.3">
      <c r="A6" s="1">
        <f>PMT(0.1,5,A5,0,1)</f>
        <v>-16.000000000000004</v>
      </c>
    </row>
    <row r="7" spans="1:6" x14ac:dyDescent="0.3">
      <c r="A7">
        <f>NPV(0.1,B7:F7)*1.1</f>
        <v>8.3397308926985865</v>
      </c>
      <c r="B7">
        <v>2</v>
      </c>
      <c r="C7">
        <v>2</v>
      </c>
      <c r="D7">
        <v>2</v>
      </c>
      <c r="E7">
        <v>2</v>
      </c>
      <c r="F7">
        <v>2</v>
      </c>
    </row>
    <row r="8" spans="1:6" x14ac:dyDescent="0.3">
      <c r="A8" s="1">
        <f>PMT(0.1,5,A7,0,1)</f>
        <v>-2.0000000000000004</v>
      </c>
    </row>
    <row r="9" spans="1:6" x14ac:dyDescent="0.3">
      <c r="A9">
        <f>A7/1.2^5</f>
        <v>3.3515508024283802</v>
      </c>
    </row>
    <row r="10" spans="1:6" x14ac:dyDescent="0.3">
      <c r="A10">
        <f>A9*0.5</f>
        <v>1.6757754012141901</v>
      </c>
    </row>
    <row r="11" spans="1:6" x14ac:dyDescent="0.3">
      <c r="A11" s="1">
        <f>PMT(0.1,5,A10,0,1)</f>
        <v>-0.40187757201646102</v>
      </c>
    </row>
    <row r="12" spans="1:6" x14ac:dyDescent="0.3">
      <c r="A12" s="1"/>
    </row>
    <row r="13" spans="1:6" x14ac:dyDescent="0.3">
      <c r="A13" s="1" t="s">
        <v>24</v>
      </c>
    </row>
    <row r="14" spans="1:6" x14ac:dyDescent="0.3">
      <c r="A14" t="s">
        <v>6</v>
      </c>
      <c r="B14">
        <v>18</v>
      </c>
    </row>
    <row r="15" spans="1:6" x14ac:dyDescent="0.3">
      <c r="A15" t="s">
        <v>0</v>
      </c>
      <c r="B15">
        <v>0.12</v>
      </c>
    </row>
    <row r="16" spans="1:6" x14ac:dyDescent="0.3">
      <c r="A16" t="s">
        <v>1</v>
      </c>
      <c r="B16">
        <v>0.08</v>
      </c>
    </row>
    <row r="17" spans="1:22" x14ac:dyDescent="0.3">
      <c r="A17" t="s">
        <v>2</v>
      </c>
      <c r="B17">
        <v>5</v>
      </c>
    </row>
    <row r="18" spans="1:22" x14ac:dyDescent="0.3">
      <c r="A18" t="s">
        <v>3</v>
      </c>
      <c r="B18">
        <v>10</v>
      </c>
    </row>
    <row r="19" spans="1:22" x14ac:dyDescent="0.3">
      <c r="A19" t="s">
        <v>4</v>
      </c>
      <c r="B19" s="2">
        <f>-PV(B16,B17,B14,0,1)/(1+B15)/(1-1/(1+B15)^B17)</f>
        <v>160.20883269542415</v>
      </c>
    </row>
    <row r="20" spans="1:22" x14ac:dyDescent="0.3">
      <c r="A20" t="s">
        <v>5</v>
      </c>
      <c r="B20" s="2">
        <f>-PV(B16,B18,B14,0,1)/(1+B15)/(1-1/(1+B15)^B18)</f>
        <v>171.77469638344587</v>
      </c>
    </row>
    <row r="21" spans="1:22" x14ac:dyDescent="0.3">
      <c r="A21" t="s">
        <v>7</v>
      </c>
      <c r="B21">
        <f>B19/B20</f>
        <v>0.93266840849362531</v>
      </c>
    </row>
    <row r="22" spans="1:22" x14ac:dyDescent="0.3">
      <c r="A22" t="s">
        <v>8</v>
      </c>
      <c r="B22">
        <f>B20/B19</f>
        <v>1.0721924221869201</v>
      </c>
    </row>
    <row r="23" spans="1:22" x14ac:dyDescent="0.3">
      <c r="A23" t="s">
        <v>9</v>
      </c>
      <c r="B23">
        <f>B14*B22</f>
        <v>19.299463599364561</v>
      </c>
    </row>
    <row r="25" spans="1:22" x14ac:dyDescent="0.3">
      <c r="A25" t="s">
        <v>23</v>
      </c>
    </row>
    <row r="26" spans="1:22" x14ac:dyDescent="0.3">
      <c r="A26" t="s">
        <v>18</v>
      </c>
      <c r="B26">
        <v>5</v>
      </c>
      <c r="D26" t="s">
        <v>18</v>
      </c>
      <c r="E26">
        <v>5</v>
      </c>
      <c r="G26" t="s">
        <v>18</v>
      </c>
      <c r="H26">
        <v>5</v>
      </c>
      <c r="I26">
        <v>5</v>
      </c>
      <c r="J26">
        <v>5</v>
      </c>
      <c r="K26">
        <v>5</v>
      </c>
      <c r="L26">
        <v>5</v>
      </c>
      <c r="M26">
        <v>5</v>
      </c>
      <c r="N26">
        <v>5</v>
      </c>
      <c r="O26">
        <v>5</v>
      </c>
      <c r="P26">
        <v>5</v>
      </c>
      <c r="Q26">
        <v>5</v>
      </c>
      <c r="R26">
        <v>5</v>
      </c>
      <c r="S26">
        <v>5</v>
      </c>
      <c r="T26">
        <v>5</v>
      </c>
      <c r="U26">
        <v>5</v>
      </c>
      <c r="V26">
        <v>5</v>
      </c>
    </row>
    <row r="27" spans="1:22" x14ac:dyDescent="0.3">
      <c r="A27" t="s">
        <v>19</v>
      </c>
      <c r="B27">
        <v>0.08</v>
      </c>
      <c r="D27" t="s">
        <v>19</v>
      </c>
      <c r="E27">
        <v>0.08</v>
      </c>
      <c r="G27" t="s">
        <v>19</v>
      </c>
      <c r="H27">
        <v>0.08</v>
      </c>
      <c r="I27">
        <v>0.08</v>
      </c>
      <c r="J27">
        <v>0.08</v>
      </c>
      <c r="K27">
        <v>0.08</v>
      </c>
      <c r="L27">
        <v>0.08</v>
      </c>
      <c r="M27">
        <v>0.08</v>
      </c>
      <c r="N27">
        <v>0.08</v>
      </c>
      <c r="O27">
        <v>0.08</v>
      </c>
      <c r="P27">
        <v>0.08</v>
      </c>
      <c r="Q27">
        <v>0.08</v>
      </c>
      <c r="R27">
        <v>0.08</v>
      </c>
      <c r="S27">
        <v>0.08</v>
      </c>
      <c r="T27">
        <v>0.08</v>
      </c>
      <c r="U27">
        <v>0.08</v>
      </c>
      <c r="V27">
        <v>0.08</v>
      </c>
    </row>
    <row r="28" spans="1:22" x14ac:dyDescent="0.3">
      <c r="A28" t="s">
        <v>20</v>
      </c>
      <c r="B28">
        <v>0.12</v>
      </c>
      <c r="D28" t="s">
        <v>20</v>
      </c>
      <c r="E28">
        <v>0.12</v>
      </c>
      <c r="G28" t="s">
        <v>20</v>
      </c>
      <c r="H28">
        <v>0.12</v>
      </c>
      <c r="I28">
        <v>0.12</v>
      </c>
      <c r="J28">
        <v>0.12</v>
      </c>
      <c r="K28">
        <v>0.12</v>
      </c>
      <c r="L28">
        <v>0.12</v>
      </c>
      <c r="M28">
        <v>0.12</v>
      </c>
      <c r="N28">
        <v>0.12</v>
      </c>
      <c r="O28">
        <v>0.12</v>
      </c>
      <c r="P28">
        <v>0.12</v>
      </c>
      <c r="Q28">
        <v>0.12</v>
      </c>
      <c r="R28">
        <v>0.12</v>
      </c>
      <c r="S28">
        <v>0.12</v>
      </c>
      <c r="T28">
        <v>0.12</v>
      </c>
      <c r="U28">
        <v>0.12</v>
      </c>
      <c r="V28">
        <v>0.12</v>
      </c>
    </row>
    <row r="29" spans="1:22" x14ac:dyDescent="0.3">
      <c r="A29" t="s">
        <v>15</v>
      </c>
      <c r="B29">
        <v>12</v>
      </c>
      <c r="D29" t="s">
        <v>15</v>
      </c>
      <c r="E29">
        <v>24</v>
      </c>
      <c r="G29" t="s">
        <v>15</v>
      </c>
      <c r="H29">
        <v>24</v>
      </c>
      <c r="I29">
        <v>24</v>
      </c>
      <c r="J29">
        <v>24</v>
      </c>
      <c r="K29">
        <v>24</v>
      </c>
      <c r="L29">
        <v>24</v>
      </c>
      <c r="M29">
        <v>24</v>
      </c>
      <c r="N29">
        <v>24</v>
      </c>
      <c r="O29">
        <v>24</v>
      </c>
      <c r="P29">
        <v>24</v>
      </c>
      <c r="Q29">
        <v>24</v>
      </c>
      <c r="R29">
        <v>24</v>
      </c>
      <c r="S29">
        <v>24</v>
      </c>
      <c r="T29">
        <v>24</v>
      </c>
      <c r="U29">
        <v>24</v>
      </c>
      <c r="V29">
        <v>24</v>
      </c>
    </row>
    <row r="30" spans="1:22" x14ac:dyDescent="0.3">
      <c r="A30" t="s">
        <v>10</v>
      </c>
      <c r="B30">
        <v>10</v>
      </c>
      <c r="D30" t="s">
        <v>10</v>
      </c>
      <c r="E30">
        <v>15</v>
      </c>
      <c r="G30" t="s">
        <v>10</v>
      </c>
      <c r="H30">
        <v>15</v>
      </c>
      <c r="I30">
        <v>15</v>
      </c>
      <c r="J30">
        <v>15</v>
      </c>
      <c r="K30">
        <v>15</v>
      </c>
      <c r="L30">
        <v>15</v>
      </c>
      <c r="M30">
        <v>15</v>
      </c>
      <c r="N30">
        <v>15</v>
      </c>
      <c r="O30">
        <v>15</v>
      </c>
      <c r="P30">
        <v>15</v>
      </c>
      <c r="Q30">
        <v>15</v>
      </c>
      <c r="R30">
        <v>15</v>
      </c>
      <c r="S30">
        <v>15</v>
      </c>
      <c r="T30">
        <v>15</v>
      </c>
      <c r="U30">
        <v>15</v>
      </c>
      <c r="V30">
        <v>15</v>
      </c>
    </row>
    <row r="31" spans="1:22" x14ac:dyDescent="0.3">
      <c r="A31" t="s">
        <v>11</v>
      </c>
      <c r="B31">
        <v>1</v>
      </c>
      <c r="D31" t="s">
        <v>11</v>
      </c>
      <c r="E31">
        <v>3</v>
      </c>
      <c r="G31" t="s">
        <v>11</v>
      </c>
      <c r="H31">
        <v>3</v>
      </c>
      <c r="I31">
        <v>3</v>
      </c>
      <c r="J31">
        <v>3</v>
      </c>
      <c r="K31">
        <v>3</v>
      </c>
      <c r="L31">
        <v>3</v>
      </c>
      <c r="M31">
        <v>3</v>
      </c>
      <c r="N31">
        <v>3</v>
      </c>
      <c r="O31">
        <v>3</v>
      </c>
      <c r="P31">
        <v>3</v>
      </c>
      <c r="Q31">
        <v>3</v>
      </c>
      <c r="R31">
        <v>3</v>
      </c>
      <c r="S31">
        <v>3</v>
      </c>
      <c r="T31">
        <v>3</v>
      </c>
      <c r="U31">
        <v>3</v>
      </c>
      <c r="V31">
        <v>3</v>
      </c>
    </row>
    <row r="32" spans="1:22" x14ac:dyDescent="0.3">
      <c r="A32" t="s">
        <v>12</v>
      </c>
      <c r="B32">
        <v>10.6</v>
      </c>
      <c r="D32" t="s">
        <v>12</v>
      </c>
      <c r="E32">
        <v>18.7</v>
      </c>
      <c r="G32" t="s">
        <v>12</v>
      </c>
      <c r="H32">
        <v>15</v>
      </c>
      <c r="I32">
        <f>H32+0.5</f>
        <v>15.5</v>
      </c>
      <c r="J32">
        <f t="shared" ref="J32:Q32" si="0">I32+0.5</f>
        <v>16</v>
      </c>
      <c r="K32">
        <f t="shared" si="0"/>
        <v>16.5</v>
      </c>
      <c r="L32">
        <f t="shared" si="0"/>
        <v>17</v>
      </c>
      <c r="M32">
        <f t="shared" si="0"/>
        <v>17.5</v>
      </c>
      <c r="N32">
        <f t="shared" si="0"/>
        <v>18</v>
      </c>
      <c r="O32">
        <f t="shared" si="0"/>
        <v>18.5</v>
      </c>
      <c r="P32">
        <f t="shared" si="0"/>
        <v>19</v>
      </c>
      <c r="Q32">
        <f t="shared" si="0"/>
        <v>19.5</v>
      </c>
      <c r="R32">
        <f t="shared" ref="R32:V32" si="1">Q32+0.5</f>
        <v>20</v>
      </c>
      <c r="S32">
        <f t="shared" si="1"/>
        <v>20.5</v>
      </c>
      <c r="T32">
        <f t="shared" si="1"/>
        <v>21</v>
      </c>
      <c r="U32">
        <f t="shared" si="1"/>
        <v>21.5</v>
      </c>
      <c r="V32">
        <f t="shared" si="1"/>
        <v>22</v>
      </c>
    </row>
    <row r="33" spans="1:22" x14ac:dyDescent="0.3">
      <c r="A33" t="s">
        <v>13</v>
      </c>
      <c r="B33">
        <f>_xlfn.NORM.DIST(B32,B30,B31,TRUE)</f>
        <v>0.72574688224992634</v>
      </c>
      <c r="D33" t="s">
        <v>13</v>
      </c>
      <c r="E33">
        <f>_xlfn.NORM.DIST(E32,E30,E31,TRUE)</f>
        <v>0.89127428678740883</v>
      </c>
      <c r="G33" t="s">
        <v>13</v>
      </c>
      <c r="H33">
        <f>_xlfn.NORM.DIST(H32,H30,H31,TRUE)</f>
        <v>0.5</v>
      </c>
      <c r="I33">
        <f t="shared" ref="I33:Q33" si="2">_xlfn.NORM.DIST(I32,I30,I31,TRUE)</f>
        <v>0.56618383261090366</v>
      </c>
      <c r="J33">
        <f t="shared" si="2"/>
        <v>0.63055865981823644</v>
      </c>
      <c r="K33">
        <f t="shared" si="2"/>
        <v>0.69146246127401312</v>
      </c>
      <c r="L33">
        <f t="shared" si="2"/>
        <v>0.74750746245307709</v>
      </c>
      <c r="M33">
        <f t="shared" si="2"/>
        <v>0.79767161903635697</v>
      </c>
      <c r="N33">
        <f t="shared" si="2"/>
        <v>0.84134474606854304</v>
      </c>
      <c r="O33">
        <f t="shared" si="2"/>
        <v>0.87832749542561872</v>
      </c>
      <c r="P33">
        <f t="shared" si="2"/>
        <v>0.90878878027413212</v>
      </c>
      <c r="Q33">
        <f t="shared" si="2"/>
        <v>0.93319279873114191</v>
      </c>
      <c r="R33">
        <f t="shared" ref="R33" si="3">_xlfn.NORM.DIST(R32,R30,R31,TRUE)</f>
        <v>0.9522096477271853</v>
      </c>
      <c r="S33">
        <f t="shared" ref="S33" si="4">_xlfn.NORM.DIST(S32,S30,S31,TRUE)</f>
        <v>0.96662349241518275</v>
      </c>
      <c r="T33">
        <f t="shared" ref="T33" si="5">_xlfn.NORM.DIST(T32,T30,T31,TRUE)</f>
        <v>0.97724986805182079</v>
      </c>
      <c r="U33">
        <f t="shared" ref="U33" si="6">_xlfn.NORM.DIST(U32,U30,U31,TRUE)</f>
        <v>0.98486985998976417</v>
      </c>
      <c r="V33">
        <f t="shared" ref="V33" si="7">_xlfn.NORM.DIST(V32,V30,V31,TRUE)</f>
        <v>0.99018467137135469</v>
      </c>
    </row>
    <row r="34" spans="1:22" x14ac:dyDescent="0.3">
      <c r="A34" t="s">
        <v>14</v>
      </c>
      <c r="B34">
        <f>1/B29</f>
        <v>8.3333333333333329E-2</v>
      </c>
      <c r="D34" t="s">
        <v>14</v>
      </c>
      <c r="E34">
        <f>1/E29</f>
        <v>4.1666666666666664E-2</v>
      </c>
      <c r="G34" t="s">
        <v>14</v>
      </c>
      <c r="H34">
        <f>1/H29</f>
        <v>4.1666666666666664E-2</v>
      </c>
      <c r="I34">
        <f t="shared" ref="I34:Q34" si="8">1/I29</f>
        <v>4.1666666666666664E-2</v>
      </c>
      <c r="J34">
        <f t="shared" si="8"/>
        <v>4.1666666666666664E-2</v>
      </c>
      <c r="K34">
        <f t="shared" si="8"/>
        <v>4.1666666666666664E-2</v>
      </c>
      <c r="L34">
        <f t="shared" si="8"/>
        <v>4.1666666666666664E-2</v>
      </c>
      <c r="M34">
        <f t="shared" si="8"/>
        <v>4.1666666666666664E-2</v>
      </c>
      <c r="N34">
        <f t="shared" si="8"/>
        <v>4.1666666666666664E-2</v>
      </c>
      <c r="O34">
        <f t="shared" si="8"/>
        <v>4.1666666666666664E-2</v>
      </c>
      <c r="P34">
        <f t="shared" si="8"/>
        <v>4.1666666666666664E-2</v>
      </c>
      <c r="Q34">
        <f t="shared" si="8"/>
        <v>4.1666666666666664E-2</v>
      </c>
      <c r="R34">
        <f t="shared" ref="R34:V34" si="9">1/R29</f>
        <v>4.1666666666666664E-2</v>
      </c>
      <c r="S34">
        <f t="shared" si="9"/>
        <v>4.1666666666666664E-2</v>
      </c>
      <c r="T34">
        <f t="shared" si="9"/>
        <v>4.1666666666666664E-2</v>
      </c>
      <c r="U34">
        <f t="shared" si="9"/>
        <v>4.1666666666666664E-2</v>
      </c>
      <c r="V34">
        <f t="shared" si="9"/>
        <v>4.1666666666666664E-2</v>
      </c>
    </row>
    <row r="35" spans="1:22" x14ac:dyDescent="0.3">
      <c r="A35" t="s">
        <v>16</v>
      </c>
      <c r="B35">
        <f>1/(B29*(1-B33))</f>
        <v>0.30385555510539297</v>
      </c>
      <c r="D35" t="s">
        <v>16</v>
      </c>
      <c r="E35">
        <f>1/(E29*(1-E33))</f>
        <v>0.38322734738190145</v>
      </c>
      <c r="G35" t="s">
        <v>16</v>
      </c>
      <c r="H35">
        <f>1/(H29*(1-H33))</f>
        <v>8.3333333333333329E-2</v>
      </c>
      <c r="I35">
        <f t="shared" ref="I35:Q35" si="10">1/(I29*(1-I33))</f>
        <v>9.6046827663052947E-2</v>
      </c>
      <c r="J35">
        <f t="shared" si="10"/>
        <v>0.1127829025473079</v>
      </c>
      <c r="K35">
        <f t="shared" si="10"/>
        <v>0.13504569602362376</v>
      </c>
      <c r="L35">
        <f t="shared" si="10"/>
        <v>0.16502137873648398</v>
      </c>
      <c r="M35">
        <f t="shared" si="10"/>
        <v>0.20593584779464957</v>
      </c>
      <c r="N35">
        <f t="shared" si="10"/>
        <v>0.26262393229453157</v>
      </c>
      <c r="O35">
        <f t="shared" si="10"/>
        <v>0.34244932174626885</v>
      </c>
      <c r="P35">
        <f t="shared" si="10"/>
        <v>0.45681514611792684</v>
      </c>
      <c r="Q35">
        <f t="shared" si="10"/>
        <v>0.6236852596022372</v>
      </c>
      <c r="R35">
        <f t="shared" ref="R35:V35" si="11">1/(R29*(1-R33))</f>
        <v>0.87186356000913057</v>
      </c>
      <c r="S35">
        <f t="shared" si="11"/>
        <v>1.2483830598747412</v>
      </c>
      <c r="T35">
        <f t="shared" si="11"/>
        <v>1.8314912089994022</v>
      </c>
      <c r="U35">
        <f t="shared" si="11"/>
        <v>2.7538850690395713</v>
      </c>
      <c r="V35">
        <f t="shared" si="11"/>
        <v>4.2450607863567162</v>
      </c>
    </row>
    <row r="36" spans="1:22" x14ac:dyDescent="0.3">
      <c r="A36" t="s">
        <v>17</v>
      </c>
      <c r="B36" s="1">
        <f>-PV(B27,B26,B32,0,1)</f>
        <v>45.708544504469948</v>
      </c>
      <c r="D36" t="s">
        <v>17</v>
      </c>
      <c r="E36" s="1">
        <f>-PV(E27,E26,E32,0,1)</f>
        <v>80.636771908829061</v>
      </c>
      <c r="G36" t="s">
        <v>17</v>
      </c>
      <c r="H36" s="1">
        <f>-PV(H27,H26,H32,0,1)</f>
        <v>64.681902600665012</v>
      </c>
      <c r="I36" s="1">
        <f t="shared" ref="I36:Q36" si="12">-PV(I27,I26,I32,0,1)</f>
        <v>66.83796602068719</v>
      </c>
      <c r="J36" s="1">
        <f t="shared" si="12"/>
        <v>68.994029440709355</v>
      </c>
      <c r="K36" s="1">
        <f t="shared" si="12"/>
        <v>71.150092860731519</v>
      </c>
      <c r="L36" s="1">
        <f t="shared" si="12"/>
        <v>73.306156280753697</v>
      </c>
      <c r="M36" s="1">
        <f t="shared" si="12"/>
        <v>75.462219700775861</v>
      </c>
      <c r="N36" s="1">
        <f t="shared" si="12"/>
        <v>77.618283120798026</v>
      </c>
      <c r="O36" s="1">
        <f t="shared" si="12"/>
        <v>79.77434654082019</v>
      </c>
      <c r="P36" s="1">
        <f t="shared" si="12"/>
        <v>81.930409960842354</v>
      </c>
      <c r="Q36" s="1">
        <f t="shared" si="12"/>
        <v>84.086473380864518</v>
      </c>
      <c r="R36" s="1">
        <f t="shared" ref="R36:V36" si="13">-PV(R27,R26,R32,0,1)</f>
        <v>86.242536800886683</v>
      </c>
      <c r="S36" s="1">
        <f t="shared" si="13"/>
        <v>88.398600220908847</v>
      </c>
      <c r="T36" s="1">
        <f t="shared" si="13"/>
        <v>90.554663640931039</v>
      </c>
      <c r="U36" s="1">
        <f t="shared" si="13"/>
        <v>92.710727060953204</v>
      </c>
      <c r="V36" s="1">
        <f t="shared" si="13"/>
        <v>94.866790480975368</v>
      </c>
    </row>
    <row r="37" spans="1:22" x14ac:dyDescent="0.3">
      <c r="A37" t="s">
        <v>21</v>
      </c>
      <c r="B37">
        <f>B36/(1+B28)^B35/(1-1/(1+B28)^(B35+B26))</f>
        <v>97.749609155665226</v>
      </c>
      <c r="D37" t="s">
        <v>21</v>
      </c>
      <c r="E37">
        <f>E36/(1+E28)^E35/(1-1/(1+E28)^(E35+E26))</f>
        <v>169.06376213580702</v>
      </c>
      <c r="G37" t="s">
        <v>21</v>
      </c>
      <c r="H37">
        <f>H36/(1+H28)^H35/(1-1/(1+H28)^(H35+H26))</f>
        <v>146.31864260474106</v>
      </c>
      <c r="I37">
        <f t="shared" ref="I37:Q37" si="14">I36/(1+I28)^I35/(1-1/(1+I28)^(I35+I26))</f>
        <v>150.69974004771677</v>
      </c>
      <c r="J37">
        <f t="shared" si="14"/>
        <v>154.89075566673472</v>
      </c>
      <c r="K37">
        <f t="shared" si="14"/>
        <v>158.81879879496395</v>
      </c>
      <c r="L37">
        <f t="shared" si="14"/>
        <v>162.37906970470658</v>
      </c>
      <c r="M37">
        <f t="shared" si="14"/>
        <v>165.41982984744826</v>
      </c>
      <c r="N37">
        <f t="shared" si="14"/>
        <v>167.72057588995202</v>
      </c>
      <c r="O37">
        <f t="shared" si="14"/>
        <v>168.96139905331248</v>
      </c>
      <c r="P37">
        <f t="shared" si="14"/>
        <v>168.68281661126059</v>
      </c>
      <c r="Q37">
        <f t="shared" si="14"/>
        <v>166.24043021948899</v>
      </c>
      <c r="R37">
        <f t="shared" ref="R37" si="15">R36/(1+R28)^R35/(1-1/(1+R28)^(R35+R26))</f>
        <v>160.77231336453761</v>
      </c>
      <c r="S37">
        <f t="shared" ref="S37" si="16">S36/(1+S28)^S35/(1-1/(1+S28)^(S35+S26))</f>
        <v>151.22559978667246</v>
      </c>
      <c r="T37">
        <f t="shared" ref="T37" si="17">T36/(1+T28)^T35/(1-1/(1+T28)^(T35+T26))</f>
        <v>136.53268736454422</v>
      </c>
      <c r="U37">
        <f t="shared" ref="U37" si="18">U36/(1+U28)^U35/(1-1/(1+U28)^(U35+U26))</f>
        <v>116.0542939159939</v>
      </c>
      <c r="V37">
        <f t="shared" ref="V37" si="19">V36/(1+V28)^V35/(1-1/(1+V28)^(V35+V26))</f>
        <v>90.31445170659714</v>
      </c>
    </row>
    <row r="38" spans="1:22" x14ac:dyDescent="0.3">
      <c r="A38" t="s">
        <v>22</v>
      </c>
      <c r="B38">
        <f>B35/(B35+B26)</f>
        <v>5.7289560763567032E-2</v>
      </c>
      <c r="D38" t="s">
        <v>22</v>
      </c>
      <c r="E38">
        <f>E35/(E35+E26)</f>
        <v>7.1189144104842908E-2</v>
      </c>
      <c r="G38" t="s">
        <v>22</v>
      </c>
      <c r="H38">
        <f>H35/(H35+H26)</f>
        <v>1.6393442622950821E-2</v>
      </c>
      <c r="I38">
        <f t="shared" ref="I38:Q38" si="20">I35/(I35+I26)</f>
        <v>1.8847320464497799E-2</v>
      </c>
      <c r="J38">
        <f t="shared" si="20"/>
        <v>2.2059004791914166E-2</v>
      </c>
      <c r="K38">
        <f t="shared" si="20"/>
        <v>2.6298830432647916E-2</v>
      </c>
      <c r="L38">
        <f t="shared" si="20"/>
        <v>3.1949795874195018E-2</v>
      </c>
      <c r="M38">
        <f t="shared" si="20"/>
        <v>3.9557891955562335E-2</v>
      </c>
      <c r="N38">
        <f t="shared" si="20"/>
        <v>4.990361000012139E-2</v>
      </c>
      <c r="O38">
        <f t="shared" si="20"/>
        <v>6.4099685579110666E-2</v>
      </c>
      <c r="P38">
        <f t="shared" si="20"/>
        <v>8.3714608958838019E-2</v>
      </c>
      <c r="Q38">
        <f t="shared" si="20"/>
        <v>0.11090330109376541</v>
      </c>
      <c r="R38">
        <f t="shared" ref="R38:V38" si="21">R35/(R35+R26)</f>
        <v>0.14848157677692614</v>
      </c>
      <c r="S38">
        <f t="shared" si="21"/>
        <v>0.19979297810524552</v>
      </c>
      <c r="T38">
        <f t="shared" si="21"/>
        <v>0.26809537668535738</v>
      </c>
      <c r="U38">
        <f t="shared" si="21"/>
        <v>0.35516196648768217</v>
      </c>
      <c r="V38">
        <f t="shared" si="21"/>
        <v>0.4591706733417385</v>
      </c>
    </row>
    <row r="40" spans="1:22" x14ac:dyDescent="0.3">
      <c r="A40" s="2">
        <f t="array" ref="A40:A54">TRANSPOSE(H32:V32)</f>
        <v>15</v>
      </c>
      <c r="B40" s="2">
        <f t="array" ref="B40:B54">TRANSPOSE(H37:V37)</f>
        <v>146.31864260474106</v>
      </c>
      <c r="C40" s="3">
        <f t="array" ref="C40:C54">TRANSPOSE(H38:V38)</f>
        <v>1.6393442622950821E-2</v>
      </c>
    </row>
    <row r="41" spans="1:22" x14ac:dyDescent="0.3">
      <c r="A41" s="2">
        <v>15.5</v>
      </c>
      <c r="B41" s="2">
        <v>150.69974004771677</v>
      </c>
      <c r="C41" s="3">
        <v>1.8847320464497799E-2</v>
      </c>
    </row>
    <row r="42" spans="1:22" x14ac:dyDescent="0.3">
      <c r="A42" s="2">
        <v>16</v>
      </c>
      <c r="B42" s="2">
        <v>154.89075566673472</v>
      </c>
      <c r="C42" s="3">
        <v>2.2059004791914166E-2</v>
      </c>
    </row>
    <row r="43" spans="1:22" x14ac:dyDescent="0.3">
      <c r="A43" s="2">
        <v>16.5</v>
      </c>
      <c r="B43" s="2">
        <v>158.81879879496395</v>
      </c>
      <c r="C43" s="3">
        <v>2.6298830432647916E-2</v>
      </c>
    </row>
    <row r="44" spans="1:22" x14ac:dyDescent="0.3">
      <c r="A44" s="2">
        <v>17</v>
      </c>
      <c r="B44" s="2">
        <v>162.37906970470658</v>
      </c>
      <c r="C44" s="3">
        <v>3.1949795874195018E-2</v>
      </c>
    </row>
    <row r="45" spans="1:22" x14ac:dyDescent="0.3">
      <c r="A45" s="2">
        <v>17.5</v>
      </c>
      <c r="B45" s="2">
        <v>165.41982984744826</v>
      </c>
      <c r="C45" s="3">
        <v>3.9557891955562335E-2</v>
      </c>
    </row>
    <row r="46" spans="1:22" x14ac:dyDescent="0.3">
      <c r="A46" s="2">
        <v>18</v>
      </c>
      <c r="B46" s="2">
        <v>167.72057588995202</v>
      </c>
      <c r="C46" s="3">
        <v>4.990361000012139E-2</v>
      </c>
    </row>
    <row r="47" spans="1:22" x14ac:dyDescent="0.3">
      <c r="A47" s="2">
        <v>18.5</v>
      </c>
      <c r="B47" s="2">
        <v>168.96139905331248</v>
      </c>
      <c r="C47" s="3">
        <v>6.4099685579110666E-2</v>
      </c>
    </row>
    <row r="48" spans="1:22" x14ac:dyDescent="0.3">
      <c r="A48" s="2">
        <v>19</v>
      </c>
      <c r="B48" s="2">
        <v>168.68281661126059</v>
      </c>
      <c r="C48" s="3">
        <v>8.3714608958838019E-2</v>
      </c>
    </row>
    <row r="49" spans="1:3" x14ac:dyDescent="0.3">
      <c r="A49" s="2">
        <v>19.5</v>
      </c>
      <c r="B49" s="2">
        <v>166.24043021948899</v>
      </c>
      <c r="C49" s="3">
        <v>0.11090330109376541</v>
      </c>
    </row>
    <row r="50" spans="1:3" x14ac:dyDescent="0.3">
      <c r="A50" s="2">
        <v>20</v>
      </c>
      <c r="B50" s="2">
        <v>160.77231336453761</v>
      </c>
      <c r="C50" s="3">
        <v>0.14848157677692614</v>
      </c>
    </row>
    <row r="51" spans="1:3" x14ac:dyDescent="0.3">
      <c r="A51" s="2">
        <v>20.5</v>
      </c>
      <c r="B51" s="2">
        <v>151.22559978667246</v>
      </c>
      <c r="C51" s="3">
        <v>0.19979297810524552</v>
      </c>
    </row>
    <row r="52" spans="1:3" x14ac:dyDescent="0.3">
      <c r="A52" s="2">
        <v>21</v>
      </c>
      <c r="B52" s="2">
        <v>136.53268736454422</v>
      </c>
      <c r="C52" s="3">
        <v>0.26809537668535738</v>
      </c>
    </row>
    <row r="53" spans="1:3" x14ac:dyDescent="0.3">
      <c r="A53" s="2">
        <v>21.5</v>
      </c>
      <c r="B53" s="2">
        <v>116.0542939159939</v>
      </c>
      <c r="C53" s="3">
        <v>0.35516196648768217</v>
      </c>
    </row>
    <row r="54" spans="1:3" x14ac:dyDescent="0.3">
      <c r="A54" s="2">
        <v>22</v>
      </c>
      <c r="B54" s="2">
        <v>90.31445170659714</v>
      </c>
      <c r="C54" s="3">
        <v>0.4591706733417385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Appdx30C</vt:lpstr>
      <vt:lpstr>Appdx30C (2)</vt:lpstr>
      <vt:lpstr>AppdsABCansEOCques13-15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2013-01-17T13:19:19Z</dcterms:created>
  <dcterms:modified xsi:type="dcterms:W3CDTF">2013-02-24T16:26:27Z</dcterms:modified>
</cp:coreProperties>
</file>